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ce\Documents\GRANIT DOKUMENTI\KHV izvestai\2020\31.12.2020\"/>
    </mc:Choice>
  </mc:AlternateContent>
  <bookViews>
    <workbookView xWindow="0" yWindow="0" windowWidth="23040" windowHeight="9192" tabRatio="848" activeTab="2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62913"/>
</workbook>
</file>

<file path=xl/calcChain.xml><?xml version="1.0" encoding="utf-8"?>
<calcChain xmlns="http://schemas.openxmlformats.org/spreadsheetml/2006/main">
  <c r="C29" i="7" l="1"/>
  <c r="B47" i="7" l="1"/>
  <c r="C39" i="7"/>
  <c r="B39" i="7"/>
  <c r="B29" i="7"/>
  <c r="C9" i="7"/>
  <c r="B9" i="7"/>
  <c r="C51" i="25"/>
  <c r="B51" i="25"/>
  <c r="C43" i="25"/>
  <c r="B43" i="25"/>
  <c r="B42" i="25" s="1"/>
  <c r="C27" i="25"/>
  <c r="B27" i="25"/>
  <c r="C19" i="25"/>
  <c r="B19" i="25"/>
  <c r="B11" i="25" s="1"/>
  <c r="C13" i="25"/>
  <c r="B13" i="25"/>
  <c r="D20" i="22"/>
  <c r="C20" i="22"/>
  <c r="C47" i="7" l="1"/>
  <c r="C11" i="25"/>
  <c r="C42" i="25"/>
  <c r="B37" i="25" l="1"/>
  <c r="B34" i="25" l="1"/>
  <c r="B56" i="25"/>
  <c r="C12" i="22" l="1"/>
  <c r="D12" i="22" l="1"/>
  <c r="B28" i="6" l="1"/>
  <c r="B16" i="24"/>
  <c r="B24" i="24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B48" i="24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D41" i="25"/>
  <c r="D38" i="24" s="1"/>
  <c r="D40" i="25"/>
  <c r="D37" i="24" s="1"/>
  <c r="D39" i="25"/>
  <c r="D36" i="24" s="1"/>
  <c r="D38" i="25"/>
  <c r="D35" i="24" s="1"/>
  <c r="C37" i="25"/>
  <c r="C34" i="24" s="1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 s="1"/>
  <c r="D28" i="25"/>
  <c r="D25" i="24" s="1"/>
  <c r="C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B10" i="24"/>
  <c r="D12" i="25"/>
  <c r="D9" i="24" s="1"/>
  <c r="C20" i="20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2"/>
  <c r="D37" i="20" s="1"/>
  <c r="C37" i="22"/>
  <c r="E36" i="22"/>
  <c r="E36" i="20" s="1"/>
  <c r="E35" i="22"/>
  <c r="E35" i="20" s="1"/>
  <c r="E34" i="22"/>
  <c r="E34" i="20" s="1"/>
  <c r="D33" i="22"/>
  <c r="D33" i="20" s="1"/>
  <c r="C33" i="22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2"/>
  <c r="E14" i="20" s="1"/>
  <c r="E13" i="22"/>
  <c r="E13" i="20" s="1"/>
  <c r="D11" i="22"/>
  <c r="D32" i="22" s="1"/>
  <c r="B28" i="12"/>
  <c r="B26" i="13" s="1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7" i="6"/>
  <c r="D40" i="7"/>
  <c r="D39" i="6" s="1"/>
  <c r="D29" i="6"/>
  <c r="D31" i="6"/>
  <c r="D32" i="6"/>
  <c r="D34" i="6"/>
  <c r="D35" i="6"/>
  <c r="D36" i="6"/>
  <c r="D38" i="7"/>
  <c r="D37" i="6" s="1"/>
  <c r="D11" i="6"/>
  <c r="D12" i="6"/>
  <c r="D13" i="6"/>
  <c r="D14" i="6"/>
  <c r="D15" i="6"/>
  <c r="D16" i="6"/>
  <c r="D17" i="6"/>
  <c r="D18" i="6"/>
  <c r="D19" i="6"/>
  <c r="D21" i="7"/>
  <c r="D20" i="6" s="1"/>
  <c r="D21" i="6"/>
  <c r="D22" i="6"/>
  <c r="D24" i="7"/>
  <c r="D23" i="6" s="1"/>
  <c r="D24" i="6"/>
  <c r="D25" i="6"/>
  <c r="D27" i="6"/>
  <c r="D9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11" i="12"/>
  <c r="G9" i="13" s="1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26" i="13" s="1"/>
  <c r="E28" i="12"/>
  <c r="F28" i="12"/>
  <c r="F47" i="12" s="1"/>
  <c r="F45" i="13" s="1"/>
  <c r="G29" i="12"/>
  <c r="G27" i="13" s="1"/>
  <c r="G30" i="12"/>
  <c r="G28" i="13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B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D26" i="6"/>
  <c r="B27" i="6"/>
  <c r="C27" i="6"/>
  <c r="B29" i="6"/>
  <c r="B30" i="6"/>
  <c r="C30" i="6"/>
  <c r="D30" i="6"/>
  <c r="B31" i="6"/>
  <c r="C31" i="6"/>
  <c r="B32" i="6"/>
  <c r="C32" i="6"/>
  <c r="B33" i="6"/>
  <c r="C33" i="6"/>
  <c r="D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D28" i="6"/>
  <c r="C11" i="22"/>
  <c r="C12" i="20"/>
  <c r="B48" i="6"/>
  <c r="F26" i="13"/>
  <c r="D8" i="6"/>
  <c r="D48" i="6"/>
  <c r="C11" i="20" l="1"/>
  <c r="C32" i="22"/>
  <c r="C47" i="12"/>
  <c r="C45" i="13" s="1"/>
  <c r="B47" i="12"/>
  <c r="B45" i="13" s="1"/>
  <c r="D13" i="25"/>
  <c r="D10" i="24" s="1"/>
  <c r="D39" i="7"/>
  <c r="D38" i="6" s="1"/>
  <c r="B46" i="6"/>
  <c r="B40" i="24"/>
  <c r="B8" i="6"/>
  <c r="D37" i="25"/>
  <c r="D34" i="24" s="1"/>
  <c r="D51" i="25"/>
  <c r="D48" i="24" s="1"/>
  <c r="C48" i="24"/>
  <c r="C39" i="24"/>
  <c r="C10" i="24"/>
  <c r="E37" i="22"/>
  <c r="E37" i="20" s="1"/>
  <c r="E33" i="22"/>
  <c r="E33" i="20" s="1"/>
  <c r="E20" i="22"/>
  <c r="E20" i="20" s="1"/>
  <c r="E12" i="22"/>
  <c r="E12" i="20" s="1"/>
  <c r="C32" i="20"/>
  <c r="G28" i="12"/>
  <c r="G7" i="13"/>
  <c r="D47" i="12"/>
  <c r="D45" i="13" s="1"/>
  <c r="E26" i="13"/>
  <c r="C40" i="24"/>
  <c r="D43" i="25"/>
  <c r="D40" i="24" s="1"/>
  <c r="D27" i="25"/>
  <c r="D24" i="24" s="1"/>
  <c r="D11" i="20"/>
  <c r="E11" i="22"/>
  <c r="E11" i="20" s="1"/>
  <c r="D19" i="25"/>
  <c r="D16" i="24" s="1"/>
  <c r="D12" i="20"/>
  <c r="C33" i="20"/>
  <c r="C37" i="20"/>
  <c r="B34" i="24"/>
  <c r="B39" i="24" l="1"/>
  <c r="D42" i="25"/>
  <c r="D39" i="24" s="1"/>
  <c r="C56" i="25"/>
  <c r="C53" i="24" s="1"/>
  <c r="C29" i="6"/>
  <c r="C41" i="22"/>
  <c r="C41" i="20" s="1"/>
  <c r="G26" i="13"/>
  <c r="B8" i="24"/>
  <c r="B31" i="24"/>
  <c r="D11" i="25"/>
  <c r="D8" i="24" s="1"/>
  <c r="C8" i="24"/>
  <c r="C34" i="25"/>
  <c r="D32" i="20"/>
  <c r="D41" i="22"/>
  <c r="E32" i="22"/>
  <c r="E32" i="20" s="1"/>
  <c r="B53" i="24"/>
  <c r="D56" i="25" l="1"/>
  <c r="D53" i="24" s="1"/>
  <c r="C28" i="6"/>
  <c r="C43" i="22"/>
  <c r="C43" i="20" s="1"/>
  <c r="D43" i="22"/>
  <c r="D41" i="20"/>
  <c r="C31" i="24"/>
  <c r="D34" i="25"/>
  <c r="D31" i="24" s="1"/>
  <c r="E41" i="22"/>
  <c r="E41" i="20" s="1"/>
  <c r="E43" i="22" l="1"/>
  <c r="E43" i="20" s="1"/>
  <c r="C45" i="22"/>
  <c r="C49" i="22" s="1"/>
  <c r="D45" i="22"/>
  <c r="D43" i="20"/>
  <c r="G33" i="12" l="1"/>
  <c r="E45" i="22"/>
  <c r="E45" i="20" s="1"/>
  <c r="C45" i="20"/>
  <c r="C47" i="22"/>
  <c r="C47" i="20" s="1"/>
  <c r="C49" i="20"/>
  <c r="D45" i="20"/>
  <c r="D47" i="22"/>
  <c r="D47" i="20" s="1"/>
  <c r="D49" i="22"/>
  <c r="D49" i="20" s="1"/>
  <c r="E47" i="12" l="1"/>
  <c r="E45" i="13" s="1"/>
  <c r="E31" i="13"/>
  <c r="C9" i="6"/>
  <c r="G31" i="13"/>
  <c r="G47" i="12"/>
  <c r="G45" i="13" s="1"/>
  <c r="E49" i="22"/>
  <c r="E49" i="20" s="1"/>
  <c r="E47" i="22"/>
  <c r="E47" i="20" s="1"/>
  <c r="C8" i="6" l="1"/>
  <c r="C48" i="6" l="1"/>
  <c r="C46" i="6"/>
  <c r="D47" i="7"/>
  <c r="D46" i="6" s="1"/>
</calcChain>
</file>

<file path=xl/sharedStrings.xml><?xml version="1.0" encoding="utf-8"?>
<sst xmlns="http://schemas.openxmlformats.org/spreadsheetml/2006/main" count="474" uniqueCount="380">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</sst>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70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0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left" vertical="top" wrapText="1"/>
    </xf>
    <xf numFmtId="3" fontId="24" fillId="4" borderId="6" xfId="0" applyNumberFormat="1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left" vertical="top" wrapText="1"/>
    </xf>
    <xf numFmtId="3" fontId="23" fillId="4" borderId="4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2" xfId="3" applyFont="1" applyBorder="1" applyAlignment="1" applyProtection="1">
      <alignment vertical="center"/>
    </xf>
    <xf numFmtId="0" fontId="4" fillId="0" borderId="23" xfId="3" applyFont="1" applyBorder="1" applyAlignment="1" applyProtection="1">
      <alignment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3" xfId="3" applyFont="1" applyBorder="1" applyAlignment="1" applyProtection="1">
      <alignment horizontal="left" vertical="center"/>
    </xf>
    <xf numFmtId="0" fontId="7" fillId="0" borderId="24" xfId="3" applyFont="1" applyBorder="1" applyAlignment="1" applyProtection="1">
      <alignment vertical="center"/>
    </xf>
    <xf numFmtId="0" fontId="7" fillId="0" borderId="25" xfId="3" applyBorder="1" applyAlignment="1" applyProtection="1">
      <alignment horizontal="left" vertical="center"/>
    </xf>
    <xf numFmtId="0" fontId="7" fillId="0" borderId="26" xfId="3" applyBorder="1" applyAlignment="1" applyProtection="1">
      <alignment horizontal="left" vertical="center"/>
    </xf>
    <xf numFmtId="0" fontId="7" fillId="0" borderId="27" xfId="3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7" fillId="0" borderId="0" xfId="3" applyAlignment="1">
      <alignment horizontal="left" vertical="center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 indent="2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2" xfId="3" applyFont="1" applyBorder="1" applyAlignment="1" applyProtection="1">
      <alignment horizontal="left" vertical="center"/>
      <protection locked="0"/>
    </xf>
    <xf numFmtId="0" fontId="4" fillId="0" borderId="23" xfId="3" applyFont="1" applyBorder="1" applyAlignment="1" applyProtection="1">
      <alignment horizontal="left" vertical="center"/>
      <protection locked="0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16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0">
    <cellStyle name="Hyperlink" xfId="1" builtinId="8"/>
    <cellStyle name="Hyperlink 2" xfId="2"/>
    <cellStyle name="Normal" xfId="0" builtinId="0"/>
    <cellStyle name="Normal 2" xfId="3"/>
    <cellStyle name="Normal 3" xfId="4"/>
    <cellStyle name="Normal 4" xfId="5"/>
    <cellStyle name="Normal_BS" xfId="6"/>
    <cellStyle name="Normal_TFI-FIN" xfId="7"/>
    <cellStyle name="Style 1" xfId="8"/>
    <cellStyle name="Styl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%20operacii/Aleksandar%20Ajevski/Finasisko%20izvestuvanje%20-%20KOTIRANI/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opLeftCell="A13" workbookViewId="0">
      <selection activeCell="C22" sqref="C22"/>
    </sheetView>
  </sheetViews>
  <sheetFormatPr defaultColWidth="9.109375" defaultRowHeight="13.2" x14ac:dyDescent="0.25"/>
  <cols>
    <col min="1" max="1" width="9.109375" style="37"/>
    <col min="2" max="2" width="17.6640625" style="37" customWidth="1"/>
    <col min="3" max="3" width="16.44140625" style="37" customWidth="1"/>
    <col min="4" max="9" width="9.109375" style="37"/>
    <col min="10" max="17" width="9.109375" style="42"/>
    <col min="18" max="249" width="9.109375" style="37"/>
    <col min="250" max="250" width="12.44140625" style="37" customWidth="1"/>
    <col min="251" max="251" width="23.44140625" style="37" customWidth="1"/>
    <col min="252" max="252" width="21.33203125" style="37" customWidth="1"/>
    <col min="253" max="253" width="22.109375" style="37" customWidth="1"/>
    <col min="254" max="16384" width="9.109375" style="37"/>
  </cols>
  <sheetData>
    <row r="1" spans="1:250" ht="19.5" customHeight="1" thickTop="1" x14ac:dyDescent="0.25">
      <c r="A1" s="228"/>
      <c r="B1" s="229"/>
      <c r="C1" s="229"/>
      <c r="D1" s="229"/>
      <c r="E1" s="229"/>
      <c r="F1" s="229"/>
      <c r="G1" s="229"/>
      <c r="H1" s="230"/>
      <c r="I1" s="231"/>
      <c r="J1" s="231"/>
      <c r="K1" s="231"/>
      <c r="L1" s="231"/>
      <c r="M1" s="231"/>
      <c r="N1" s="231"/>
      <c r="O1" s="231"/>
      <c r="P1" s="231"/>
      <c r="Q1" s="231"/>
      <c r="R1" s="231"/>
      <c r="IP1" s="38"/>
    </row>
    <row r="2" spans="1:250" ht="19.5" customHeight="1" x14ac:dyDescent="0.25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 x14ac:dyDescent="0.25">
      <c r="A3" s="39"/>
      <c r="B3" s="40"/>
      <c r="C3" s="40"/>
      <c r="D3" s="40"/>
      <c r="E3" s="40"/>
      <c r="F3" s="40"/>
      <c r="G3" s="40"/>
      <c r="H3" s="41"/>
      <c r="T3" s="38" t="s">
        <v>303</v>
      </c>
      <c r="U3" s="38" t="s">
        <v>304</v>
      </c>
      <c r="V3" s="38" t="s">
        <v>305</v>
      </c>
      <c r="W3" s="38"/>
      <c r="X3" s="38"/>
      <c r="Y3" s="38"/>
      <c r="IP3" s="38"/>
    </row>
    <row r="4" spans="1:250" s="42" customFormat="1" ht="17.25" customHeight="1" x14ac:dyDescent="0.25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306</v>
      </c>
      <c r="W4" s="46"/>
      <c r="X4" s="46"/>
      <c r="Y4" s="46"/>
      <c r="IP4" s="46"/>
    </row>
    <row r="5" spans="1:250" s="42" customFormat="1" ht="17.25" customHeight="1" x14ac:dyDescent="0.25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307</v>
      </c>
      <c r="W5" s="46"/>
      <c r="X5" s="46"/>
      <c r="Y5" s="46"/>
      <c r="IP5" s="46"/>
    </row>
    <row r="6" spans="1:250" s="42" customFormat="1" ht="17.25" customHeight="1" x14ac:dyDescent="0.25">
      <c r="A6" s="43"/>
      <c r="B6" s="44"/>
      <c r="C6" s="44"/>
      <c r="D6" s="44"/>
      <c r="E6" s="44"/>
      <c r="F6" s="44"/>
      <c r="G6" s="44"/>
      <c r="H6" s="45"/>
      <c r="J6" s="224"/>
      <c r="K6" s="224"/>
      <c r="L6" s="224"/>
      <c r="M6" s="224"/>
      <c r="N6" s="224"/>
      <c r="O6" s="224"/>
      <c r="P6" s="224"/>
      <c r="Q6" s="224"/>
      <c r="T6" s="46"/>
      <c r="U6" s="46">
        <v>2013</v>
      </c>
      <c r="V6" s="46" t="s">
        <v>308</v>
      </c>
      <c r="W6" s="46"/>
      <c r="X6" s="46"/>
      <c r="Y6" s="46"/>
      <c r="IP6" s="46"/>
    </row>
    <row r="7" spans="1:250" s="42" customFormat="1" ht="17.25" customHeight="1" x14ac:dyDescent="0.25">
      <c r="A7" s="43"/>
      <c r="B7" s="44"/>
      <c r="C7" s="44"/>
      <c r="D7" s="44"/>
      <c r="E7" s="44"/>
      <c r="F7" s="44"/>
      <c r="G7" s="44"/>
      <c r="H7" s="45"/>
      <c r="J7" s="224"/>
      <c r="K7" s="224"/>
      <c r="L7" s="224"/>
      <c r="M7" s="224"/>
      <c r="N7" s="224"/>
      <c r="O7" s="224"/>
      <c r="P7" s="224"/>
      <c r="Q7" s="224"/>
      <c r="T7" s="46"/>
      <c r="U7" s="46">
        <v>2014</v>
      </c>
      <c r="V7" s="46" t="s">
        <v>309</v>
      </c>
      <c r="W7" s="46"/>
      <c r="X7" s="46"/>
      <c r="Y7" s="46"/>
      <c r="IM7" s="47"/>
      <c r="IN7" s="47"/>
      <c r="IO7" s="47"/>
      <c r="IP7" s="46"/>
    </row>
    <row r="8" spans="1:250" ht="19.5" customHeight="1" x14ac:dyDescent="0.25">
      <c r="A8" s="43"/>
      <c r="B8" s="44"/>
      <c r="C8" s="44"/>
      <c r="D8" s="44"/>
      <c r="E8" s="44"/>
      <c r="F8" s="44"/>
      <c r="G8" s="44"/>
      <c r="H8" s="45"/>
      <c r="I8" s="42"/>
      <c r="J8" s="224"/>
      <c r="K8" s="224"/>
      <c r="L8" s="224"/>
      <c r="M8" s="224"/>
      <c r="N8" s="224"/>
      <c r="O8" s="224"/>
      <c r="P8" s="224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 x14ac:dyDescent="0.25">
      <c r="A9" s="225" t="s">
        <v>310</v>
      </c>
      <c r="B9" s="226"/>
      <c r="C9" s="226"/>
      <c r="D9" s="226"/>
      <c r="E9" s="226"/>
      <c r="F9" s="226"/>
      <c r="G9" s="226"/>
      <c r="H9" s="227"/>
      <c r="I9" s="50"/>
      <c r="J9" s="224"/>
      <c r="K9" s="224"/>
      <c r="L9" s="224"/>
      <c r="M9" s="224"/>
      <c r="N9" s="224"/>
      <c r="O9" s="224"/>
      <c r="P9" s="224"/>
      <c r="Q9" s="224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 x14ac:dyDescent="0.25">
      <c r="A10" s="225"/>
      <c r="B10" s="226"/>
      <c r="C10" s="226"/>
      <c r="D10" s="226"/>
      <c r="E10" s="226"/>
      <c r="F10" s="226"/>
      <c r="G10" s="226"/>
      <c r="H10" s="227"/>
      <c r="J10" s="224"/>
      <c r="K10" s="224"/>
      <c r="L10" s="224"/>
      <c r="M10" s="224"/>
      <c r="N10" s="224"/>
      <c r="O10" s="224"/>
      <c r="P10" s="224"/>
      <c r="Q10" s="224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 x14ac:dyDescent="0.25">
      <c r="A11" s="39"/>
      <c r="B11" s="40"/>
      <c r="C11" s="40"/>
      <c r="D11" s="40"/>
      <c r="E11" s="40"/>
      <c r="F11" s="40"/>
      <c r="G11" s="40"/>
      <c r="H11" s="41"/>
      <c r="J11" s="224"/>
      <c r="K11" s="224"/>
      <c r="L11" s="224"/>
      <c r="M11" s="224"/>
      <c r="N11" s="224"/>
      <c r="O11" s="224"/>
      <c r="P11" s="224"/>
      <c r="Q11" s="224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 x14ac:dyDescent="0.25">
      <c r="A12" s="39"/>
      <c r="B12" s="40"/>
      <c r="C12" s="40"/>
      <c r="D12" s="40"/>
      <c r="E12" s="40"/>
      <c r="F12" s="40"/>
      <c r="G12" s="40"/>
      <c r="H12" s="41"/>
      <c r="J12" s="224"/>
      <c r="K12" s="224"/>
      <c r="L12" s="224"/>
      <c r="M12" s="224"/>
      <c r="N12" s="224"/>
      <c r="O12" s="224"/>
      <c r="P12" s="224"/>
      <c r="Q12" s="224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 x14ac:dyDescent="0.25">
      <c r="A13" s="39"/>
      <c r="B13" s="40"/>
      <c r="C13" s="40"/>
      <c r="D13" s="40"/>
      <c r="E13" s="40"/>
      <c r="F13" s="40"/>
      <c r="G13" s="40"/>
      <c r="H13" s="41"/>
      <c r="J13" s="224"/>
      <c r="K13" s="224"/>
      <c r="L13" s="224"/>
      <c r="M13" s="224"/>
      <c r="N13" s="224"/>
      <c r="O13" s="224"/>
      <c r="P13" s="224"/>
      <c r="Q13" s="224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 x14ac:dyDescent="0.25">
      <c r="A14" s="39"/>
      <c r="B14" s="40"/>
      <c r="C14" s="40"/>
      <c r="D14" s="40"/>
      <c r="E14" s="40"/>
      <c r="F14" s="40"/>
      <c r="G14" s="40"/>
      <c r="H14" s="41"/>
      <c r="J14" s="224"/>
      <c r="K14" s="224"/>
      <c r="L14" s="224"/>
      <c r="M14" s="224"/>
      <c r="N14" s="224"/>
      <c r="O14" s="224"/>
      <c r="P14" s="224"/>
      <c r="Q14" s="224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 x14ac:dyDescent="0.25">
      <c r="A15" s="43"/>
      <c r="B15" s="44"/>
      <c r="C15" s="44"/>
      <c r="D15" s="44"/>
      <c r="E15" s="44"/>
      <c r="F15" s="44"/>
      <c r="G15" s="44"/>
      <c r="H15" s="45"/>
      <c r="J15" s="224"/>
      <c r="K15" s="224"/>
      <c r="L15" s="224"/>
      <c r="M15" s="224"/>
      <c r="N15" s="224"/>
      <c r="O15" s="224"/>
      <c r="P15" s="224"/>
      <c r="Q15" s="224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 x14ac:dyDescent="0.25">
      <c r="A16" s="43"/>
      <c r="B16" s="44"/>
      <c r="C16" s="44"/>
      <c r="D16" s="44"/>
      <c r="E16" s="44"/>
      <c r="F16" s="44"/>
      <c r="G16" s="44"/>
      <c r="H16" s="45"/>
      <c r="I16" s="37"/>
      <c r="J16" s="224"/>
      <c r="K16" s="224"/>
      <c r="L16" s="224"/>
      <c r="M16" s="224"/>
      <c r="N16" s="224"/>
      <c r="O16" s="224"/>
      <c r="P16" s="224"/>
      <c r="Q16" s="224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 x14ac:dyDescent="0.3">
      <c r="A17" s="43"/>
      <c r="B17" s="44"/>
      <c r="C17" s="44"/>
      <c r="D17" s="44"/>
      <c r="E17" s="44"/>
      <c r="F17" s="44"/>
      <c r="G17" s="44"/>
      <c r="H17" s="45"/>
      <c r="I17" s="37"/>
      <c r="J17" s="220"/>
      <c r="K17" s="220"/>
      <c r="L17" s="220"/>
      <c r="M17" s="220"/>
      <c r="N17" s="220"/>
      <c r="O17" s="220"/>
      <c r="P17" s="220"/>
      <c r="Q17" s="220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 x14ac:dyDescent="0.25">
      <c r="A18" s="43"/>
      <c r="B18" s="52" t="s">
        <v>311</v>
      </c>
      <c r="C18" s="221" t="s">
        <v>379</v>
      </c>
      <c r="D18" s="222"/>
      <c r="E18" s="222"/>
      <c r="F18" s="222"/>
      <c r="G18" s="223"/>
      <c r="H18" s="45"/>
      <c r="I18" s="37"/>
      <c r="J18" s="214"/>
      <c r="K18" s="214"/>
      <c r="L18" s="214"/>
      <c r="M18" s="214"/>
      <c r="N18" s="214"/>
      <c r="O18" s="214"/>
      <c r="P18" s="214"/>
      <c r="Q18" s="214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 x14ac:dyDescent="0.25">
      <c r="A19" s="39"/>
      <c r="B19" s="53" t="s">
        <v>312</v>
      </c>
      <c r="C19" s="217">
        <v>4054261</v>
      </c>
      <c r="D19" s="218"/>
      <c r="E19" s="218"/>
      <c r="F19" s="218"/>
      <c r="G19" s="219"/>
      <c r="H19" s="41"/>
      <c r="I19" s="37"/>
      <c r="J19" s="213"/>
      <c r="K19" s="213"/>
      <c r="L19" s="213"/>
      <c r="M19" s="213"/>
      <c r="N19" s="213"/>
      <c r="O19" s="213"/>
      <c r="P19" s="213"/>
      <c r="Q19" s="213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 x14ac:dyDescent="0.25">
      <c r="A20" s="39"/>
      <c r="B20" s="53" t="s">
        <v>313</v>
      </c>
      <c r="C20" s="79" t="s">
        <v>237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 x14ac:dyDescent="0.25">
      <c r="A21" s="39"/>
      <c r="B21" s="53" t="s">
        <v>314</v>
      </c>
      <c r="C21" s="80" t="s">
        <v>238</v>
      </c>
      <c r="D21" s="197"/>
      <c r="E21" s="197"/>
      <c r="F21" s="197"/>
      <c r="G21" s="198"/>
      <c r="H21" s="41"/>
      <c r="I21" s="37"/>
      <c r="J21" s="213"/>
      <c r="K21" s="213"/>
      <c r="L21" s="213"/>
      <c r="M21" s="213"/>
      <c r="N21" s="213"/>
      <c r="O21" s="213"/>
      <c r="P21" s="213"/>
      <c r="Q21" s="213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 x14ac:dyDescent="0.25">
      <c r="A22" s="39"/>
      <c r="B22" s="55" t="s">
        <v>315</v>
      </c>
      <c r="C22" s="80" t="s">
        <v>309</v>
      </c>
      <c r="D22" s="197"/>
      <c r="E22" s="197"/>
      <c r="F22" s="197"/>
      <c r="G22" s="198"/>
      <c r="H22" s="41"/>
      <c r="J22" s="213"/>
      <c r="K22" s="213"/>
      <c r="L22" s="213"/>
      <c r="M22" s="213"/>
      <c r="N22" s="213"/>
      <c r="O22" s="213"/>
      <c r="P22" s="213"/>
      <c r="Q22" s="213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 x14ac:dyDescent="0.25">
      <c r="A23" s="39"/>
      <c r="B23" s="56" t="s">
        <v>316</v>
      </c>
      <c r="C23" s="81">
        <v>2020</v>
      </c>
      <c r="D23" s="197"/>
      <c r="E23" s="197"/>
      <c r="F23" s="197"/>
      <c r="G23" s="198"/>
      <c r="H23" s="41"/>
      <c r="J23" s="213"/>
      <c r="K23" s="213"/>
      <c r="L23" s="213"/>
      <c r="M23" s="213"/>
      <c r="N23" s="213"/>
      <c r="O23" s="213"/>
      <c r="P23" s="213"/>
      <c r="Q23" s="213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 x14ac:dyDescent="0.3">
      <c r="A24" s="39"/>
      <c r="B24" s="201"/>
      <c r="C24" s="202"/>
      <c r="D24" s="203"/>
      <c r="E24" s="203"/>
      <c r="F24" s="203"/>
      <c r="G24" s="204"/>
      <c r="H24" s="41"/>
      <c r="J24" s="213"/>
      <c r="K24" s="213"/>
      <c r="L24" s="213"/>
      <c r="M24" s="213"/>
      <c r="N24" s="213"/>
      <c r="O24" s="213"/>
      <c r="P24" s="213"/>
      <c r="Q24" s="213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 x14ac:dyDescent="0.25">
      <c r="A25" s="39"/>
      <c r="B25" s="40"/>
      <c r="C25" s="40"/>
      <c r="D25" s="40"/>
      <c r="E25" s="40"/>
      <c r="F25" s="40"/>
      <c r="G25" s="40"/>
      <c r="H25" s="41"/>
      <c r="J25" s="214"/>
      <c r="K25" s="214"/>
      <c r="L25" s="214"/>
      <c r="M25" s="214"/>
      <c r="N25" s="214"/>
      <c r="O25" s="214"/>
      <c r="P25" s="214"/>
      <c r="Q25" s="214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 x14ac:dyDescent="0.25">
      <c r="A26" s="39"/>
      <c r="B26" s="40"/>
      <c r="C26" s="40"/>
      <c r="D26" s="40"/>
      <c r="E26" s="40"/>
      <c r="F26" s="40"/>
      <c r="G26" s="40"/>
      <c r="H26" s="41"/>
      <c r="J26" s="213"/>
      <c r="K26" s="213"/>
      <c r="L26" s="213"/>
      <c r="M26" s="213"/>
      <c r="N26" s="213"/>
      <c r="O26" s="213"/>
      <c r="P26" s="213"/>
      <c r="Q26" s="213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 x14ac:dyDescent="0.25">
      <c r="A27" s="39"/>
      <c r="B27" s="57" t="s">
        <v>317</v>
      </c>
      <c r="C27" s="42"/>
      <c r="D27" s="42"/>
      <c r="E27" s="42"/>
      <c r="F27" s="42"/>
      <c r="G27" s="42"/>
      <c r="H27" s="41"/>
      <c r="J27" s="213"/>
      <c r="K27" s="213"/>
      <c r="L27" s="213"/>
      <c r="M27" s="213"/>
      <c r="N27" s="213"/>
      <c r="O27" s="213"/>
      <c r="P27" s="213"/>
      <c r="Q27" s="213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 x14ac:dyDescent="0.25">
      <c r="A28" s="39"/>
      <c r="B28" s="215"/>
      <c r="C28" s="215"/>
      <c r="D28" s="215"/>
      <c r="E28" s="215"/>
      <c r="F28" s="215"/>
      <c r="G28" s="215"/>
      <c r="H28" s="216"/>
      <c r="J28" s="213"/>
      <c r="K28" s="213"/>
      <c r="L28" s="213"/>
      <c r="M28" s="213"/>
      <c r="N28" s="213"/>
      <c r="O28" s="213"/>
      <c r="P28" s="213"/>
      <c r="Q28" s="213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 x14ac:dyDescent="0.25">
      <c r="A29" s="39"/>
      <c r="B29" s="211" t="s">
        <v>322</v>
      </c>
      <c r="C29" s="211"/>
      <c r="D29" s="211"/>
      <c r="E29" s="211"/>
      <c r="F29" s="211"/>
      <c r="G29" s="211"/>
      <c r="H29" s="212"/>
      <c r="J29" s="213"/>
      <c r="K29" s="213"/>
      <c r="L29" s="213"/>
      <c r="M29" s="213"/>
      <c r="N29" s="213"/>
      <c r="O29" s="213"/>
      <c r="P29" s="213"/>
      <c r="Q29" s="213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 x14ac:dyDescent="0.25">
      <c r="A30" s="39"/>
      <c r="B30" s="211" t="s">
        <v>318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 x14ac:dyDescent="0.25">
      <c r="A31" s="39"/>
      <c r="B31" s="211" t="s">
        <v>323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 x14ac:dyDescent="0.25">
      <c r="A32" s="39"/>
      <c r="B32" s="211" t="s">
        <v>324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 x14ac:dyDescent="0.3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:250" ht="18" customHeight="1" thickTop="1" x14ac:dyDescent="0.25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:250" ht="18" customHeight="1" x14ac:dyDescent="0.25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:250" ht="18" customHeight="1" x14ac:dyDescent="0.25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:250" ht="21" customHeight="1" x14ac:dyDescent="0.25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:250" ht="18" customHeight="1" x14ac:dyDescent="0.25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:250" ht="18" customHeight="1" x14ac:dyDescent="0.25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:250" ht="18" customHeight="1" x14ac:dyDescent="0.25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:250" ht="18" customHeight="1" x14ac:dyDescent="0.25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:250" x14ac:dyDescent="0.2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:250" x14ac:dyDescent="0.2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:250" x14ac:dyDescent="0.2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:250" x14ac:dyDescent="0.2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:250" x14ac:dyDescent="0.2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:250" x14ac:dyDescent="0.2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:250" x14ac:dyDescent="0.2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x14ac:dyDescent="0.2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x14ac:dyDescent="0.2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x14ac:dyDescent="0.2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x14ac:dyDescent="0.2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x14ac:dyDescent="0.2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x14ac:dyDescent="0.2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x14ac:dyDescent="0.2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x14ac:dyDescent="0.2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x14ac:dyDescent="0.2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x14ac:dyDescent="0.2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x14ac:dyDescent="0.2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x14ac:dyDescent="0.2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x14ac:dyDescent="0.2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x14ac:dyDescent="0.2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x14ac:dyDescent="0.2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x14ac:dyDescent="0.2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x14ac:dyDescent="0.2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x14ac:dyDescent="0.2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x14ac:dyDescent="0.2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x14ac:dyDescent="0.2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x14ac:dyDescent="0.2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x14ac:dyDescent="0.2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x14ac:dyDescent="0.2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x14ac:dyDescent="0.2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x14ac:dyDescent="0.2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x14ac:dyDescent="0.2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x14ac:dyDescent="0.2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x14ac:dyDescent="0.2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x14ac:dyDescent="0.2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x14ac:dyDescent="0.2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x14ac:dyDescent="0.2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x14ac:dyDescent="0.2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5" x14ac:dyDescent="0.2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5" x14ac:dyDescent="0.2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5" x14ac:dyDescent="0.2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5" x14ac:dyDescent="0.2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5" x14ac:dyDescent="0.2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5" x14ac:dyDescent="0.2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5" x14ac:dyDescent="0.2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x14ac:dyDescent="0.2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x14ac:dyDescent="0.2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x14ac:dyDescent="0.2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x14ac:dyDescent="0.2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x14ac:dyDescent="0.2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x14ac:dyDescent="0.25">
      <c r="IM93" s="49"/>
      <c r="IN93" s="49"/>
      <c r="IO93" s="49"/>
      <c r="IP93" s="49"/>
      <c r="IT93" s="49"/>
      <c r="IU93" s="49"/>
    </row>
    <row r="94" spans="21:255" x14ac:dyDescent="0.25">
      <c r="IM94" s="49"/>
      <c r="IN94" s="49"/>
      <c r="IO94" s="49"/>
      <c r="IP94" s="49"/>
      <c r="IT94" s="49"/>
      <c r="IU94" s="49"/>
    </row>
    <row r="95" spans="21:255" x14ac:dyDescent="0.25">
      <c r="IM95" s="49"/>
      <c r="IN95" s="49"/>
      <c r="IO95" s="49"/>
      <c r="IP95" s="49"/>
      <c r="IT95" s="49"/>
      <c r="IU95" s="49"/>
    </row>
    <row r="96" spans="21:255" x14ac:dyDescent="0.25">
      <c r="IM96" s="49"/>
      <c r="IN96" s="49"/>
      <c r="IO96" s="49"/>
      <c r="IP96" s="49"/>
      <c r="IT96" s="49"/>
      <c r="IU96" s="49"/>
    </row>
    <row r="97" spans="247:255" x14ac:dyDescent="0.25">
      <c r="IM97" s="49"/>
      <c r="IN97" s="49"/>
      <c r="IO97" s="49"/>
      <c r="IP97" s="49"/>
      <c r="IT97" s="49"/>
      <c r="IU97" s="49"/>
    </row>
    <row r="98" spans="247:255" x14ac:dyDescent="0.2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dataConsolidate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8:Q38"/>
    <mergeCell ref="J39:Q39"/>
    <mergeCell ref="J40:Q40"/>
    <mergeCell ref="B31:H31"/>
    <mergeCell ref="B32:H32"/>
    <mergeCell ref="J33:Q33"/>
    <mergeCell ref="J34:Q34"/>
    <mergeCell ref="J35:Q35"/>
    <mergeCell ref="J36:Q36"/>
    <mergeCell ref="J37:Q37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topLeftCell="A19" zoomScale="120" zoomScaleNormal="120" zoomScaleSheetLayoutView="120" workbookViewId="0">
      <selection activeCell="C32" sqref="C32"/>
    </sheetView>
  </sheetViews>
  <sheetFormatPr defaultColWidth="9.109375" defaultRowHeight="13.2" x14ac:dyDescent="0.25"/>
  <cols>
    <col min="1" max="1" width="65.5546875" style="95" customWidth="1"/>
    <col min="2" max="3" width="17.44140625" style="95" customWidth="1"/>
    <col min="4" max="4" width="10.33203125" style="95" customWidth="1"/>
    <col min="5" max="16384" width="9.109375" style="95"/>
  </cols>
  <sheetData>
    <row r="1" spans="1:6" x14ac:dyDescent="0.25">
      <c r="A1" s="94" t="s">
        <v>311</v>
      </c>
      <c r="B1" s="232" t="str">
        <f>'ФИ-Почетна'!$C$18</f>
        <v>ГД Гранит АД Скопје</v>
      </c>
      <c r="C1" s="232"/>
      <c r="D1" s="232"/>
    </row>
    <row r="2" spans="1:6" x14ac:dyDescent="0.25">
      <c r="A2" s="94" t="s">
        <v>319</v>
      </c>
      <c r="B2" s="96" t="str">
        <f>'ФИ-Почетна'!$C$22</f>
        <v>01.01 - 31.12</v>
      </c>
      <c r="C2" s="97"/>
      <c r="D2" s="98"/>
    </row>
    <row r="3" spans="1:6" x14ac:dyDescent="0.25">
      <c r="A3" s="94" t="s">
        <v>316</v>
      </c>
      <c r="B3" s="96">
        <f>'ФИ-Почетна'!$C$23</f>
        <v>2020</v>
      </c>
      <c r="C3" s="97"/>
      <c r="D3" s="98"/>
    </row>
    <row r="4" spans="1:6" x14ac:dyDescent="0.25">
      <c r="A4" s="99" t="s">
        <v>320</v>
      </c>
      <c r="B4" s="100" t="str">
        <f>'ФИ-Почетна'!$C$20</f>
        <v>да</v>
      </c>
      <c r="C4" s="101"/>
      <c r="D4" s="101"/>
      <c r="F4" s="102"/>
    </row>
    <row r="5" spans="1:6" x14ac:dyDescent="0.25">
      <c r="A5" s="99"/>
      <c r="B5" s="100"/>
      <c r="C5" s="101"/>
      <c r="D5" s="101"/>
      <c r="F5" s="102"/>
    </row>
    <row r="6" spans="1:6" ht="17.399999999999999" x14ac:dyDescent="0.25">
      <c r="A6" s="235" t="s">
        <v>376</v>
      </c>
      <c r="B6" s="235"/>
      <c r="C6" s="235"/>
      <c r="D6" s="235"/>
      <c r="F6" s="102"/>
    </row>
    <row r="7" spans="1:6" x14ac:dyDescent="0.25">
      <c r="A7" s="233" t="s">
        <v>377</v>
      </c>
      <c r="B7" s="233"/>
      <c r="C7" s="233"/>
      <c r="D7" s="233"/>
      <c r="F7" s="102"/>
    </row>
    <row r="8" spans="1:6" ht="12.75" customHeight="1" thickBot="1" x14ac:dyDescent="0.3">
      <c r="A8" s="101"/>
      <c r="B8" s="234" t="s">
        <v>24</v>
      </c>
      <c r="C8" s="234"/>
      <c r="D8" s="234"/>
      <c r="F8" s="102"/>
    </row>
    <row r="9" spans="1:6" s="105" customFormat="1" ht="33" customHeight="1" thickTop="1" thickBot="1" x14ac:dyDescent="0.3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4" thickTop="1" thickBot="1" x14ac:dyDescent="0.3">
      <c r="A10" s="78" t="s">
        <v>174</v>
      </c>
      <c r="B10" s="77"/>
      <c r="C10" s="77"/>
      <c r="D10" s="77"/>
      <c r="F10" s="106"/>
    </row>
    <row r="11" spans="1:6" ht="14.4" thickTop="1" thickBot="1" x14ac:dyDescent="0.3">
      <c r="A11" s="82" t="s">
        <v>159</v>
      </c>
      <c r="B11" s="70">
        <f>B12+B13+B18+B19+B25+B26</f>
        <v>3774573</v>
      </c>
      <c r="C11" s="70">
        <f>C12+C13+C18+C19+C25+C26</f>
        <v>3603734.9219504604</v>
      </c>
      <c r="D11" s="70">
        <f t="shared" ref="D11:D35" si="0">IF(B11&lt;=0,0,C11/B11*100)</f>
        <v>95.473976048428796</v>
      </c>
      <c r="F11" s="106"/>
    </row>
    <row r="12" spans="1:6" ht="14.4" thickTop="1" thickBot="1" x14ac:dyDescent="0.3">
      <c r="A12" s="82" t="s">
        <v>160</v>
      </c>
      <c r="B12" s="89">
        <v>20308</v>
      </c>
      <c r="C12" s="89">
        <v>21548</v>
      </c>
      <c r="D12" s="70">
        <f t="shared" si="0"/>
        <v>106.10596809139254</v>
      </c>
      <c r="F12" s="106"/>
    </row>
    <row r="13" spans="1:6" ht="14.4" thickTop="1" thickBot="1" x14ac:dyDescent="0.3">
      <c r="A13" s="82" t="s">
        <v>293</v>
      </c>
      <c r="B13" s="70">
        <f>SUM(B14:B17)</f>
        <v>2710951</v>
      </c>
      <c r="C13" s="70">
        <f>SUM(C14:C17)</f>
        <v>2464856.0399504607</v>
      </c>
      <c r="D13" s="70">
        <f t="shared" si="0"/>
        <v>90.922190771816261</v>
      </c>
      <c r="F13" s="106"/>
    </row>
    <row r="14" spans="1:6" ht="14.4" thickTop="1" thickBot="1" x14ac:dyDescent="0.3">
      <c r="A14" s="83" t="s">
        <v>297</v>
      </c>
      <c r="B14" s="72">
        <v>1134923</v>
      </c>
      <c r="C14" s="72">
        <v>1087513.4945</v>
      </c>
      <c r="D14" s="71">
        <f t="shared" si="0"/>
        <v>95.8226676611541</v>
      </c>
      <c r="F14" s="106"/>
    </row>
    <row r="15" spans="1:6" ht="27.6" thickTop="1" thickBot="1" x14ac:dyDescent="0.3">
      <c r="A15" s="83" t="s">
        <v>259</v>
      </c>
      <c r="B15" s="72">
        <v>1359120</v>
      </c>
      <c r="C15" s="72">
        <v>1214892.3264504606</v>
      </c>
      <c r="D15" s="71">
        <f t="shared" si="0"/>
        <v>89.388157517398071</v>
      </c>
      <c r="F15" s="106"/>
    </row>
    <row r="16" spans="1:6" ht="14.4" thickTop="1" thickBot="1" x14ac:dyDescent="0.3">
      <c r="A16" s="83" t="s">
        <v>260</v>
      </c>
      <c r="B16" s="72">
        <v>0</v>
      </c>
      <c r="C16" s="72">
        <v>0</v>
      </c>
      <c r="D16" s="71">
        <f t="shared" si="0"/>
        <v>0</v>
      </c>
      <c r="F16" s="106"/>
    </row>
    <row r="17" spans="1:6" ht="14.4" thickTop="1" thickBot="1" x14ac:dyDescent="0.3">
      <c r="A17" s="83" t="s">
        <v>163</v>
      </c>
      <c r="B17" s="72">
        <v>216908</v>
      </c>
      <c r="C17" s="72">
        <v>162450.21899999998</v>
      </c>
      <c r="D17" s="71">
        <f t="shared" si="0"/>
        <v>74.893604200859343</v>
      </c>
      <c r="F17" s="106"/>
    </row>
    <row r="18" spans="1:6" ht="14.4" thickTop="1" thickBot="1" x14ac:dyDescent="0.3">
      <c r="A18" s="82" t="s">
        <v>294</v>
      </c>
      <c r="B18" s="89"/>
      <c r="C18" s="89"/>
      <c r="D18" s="70">
        <f t="shared" si="0"/>
        <v>0</v>
      </c>
      <c r="F18" s="106"/>
    </row>
    <row r="19" spans="1:6" ht="14.4" thickTop="1" thickBot="1" x14ac:dyDescent="0.3">
      <c r="A19" s="82" t="s">
        <v>295</v>
      </c>
      <c r="B19" s="70">
        <f>SUM(B20:B24)</f>
        <v>1043314</v>
      </c>
      <c r="C19" s="70">
        <f>SUM(C20:C24)</f>
        <v>1117330.882</v>
      </c>
      <c r="D19" s="70">
        <f t="shared" si="0"/>
        <v>107.09440130200495</v>
      </c>
      <c r="F19" s="106"/>
    </row>
    <row r="20" spans="1:6" ht="14.4" thickTop="1" thickBot="1" x14ac:dyDescent="0.3">
      <c r="A20" s="83" t="s">
        <v>161</v>
      </c>
      <c r="B20" s="72"/>
      <c r="C20" s="72"/>
      <c r="D20" s="71">
        <f t="shared" si="0"/>
        <v>0</v>
      </c>
      <c r="F20" s="106"/>
    </row>
    <row r="21" spans="1:6" ht="14.4" thickTop="1" thickBot="1" x14ac:dyDescent="0.3">
      <c r="A21" s="83" t="s">
        <v>162</v>
      </c>
      <c r="B21" s="72">
        <v>14042</v>
      </c>
      <c r="C21" s="72">
        <v>14041.606</v>
      </c>
      <c r="D21" s="71">
        <f t="shared" si="0"/>
        <v>99.997194131890041</v>
      </c>
      <c r="F21" s="106"/>
    </row>
    <row r="22" spans="1:6" ht="14.4" thickTop="1" thickBot="1" x14ac:dyDescent="0.3">
      <c r="A22" s="83" t="s">
        <v>261</v>
      </c>
      <c r="B22" s="72">
        <v>273394</v>
      </c>
      <c r="C22" s="72">
        <v>273392.97599999997</v>
      </c>
      <c r="D22" s="71">
        <f t="shared" si="0"/>
        <v>99.999625448985697</v>
      </c>
      <c r="F22" s="106"/>
    </row>
    <row r="23" spans="1:6" ht="14.4" thickTop="1" thickBot="1" x14ac:dyDescent="0.3">
      <c r="A23" s="83" t="s">
        <v>164</v>
      </c>
      <c r="B23" s="72">
        <v>755878</v>
      </c>
      <c r="C23" s="72">
        <v>829896.3</v>
      </c>
      <c r="D23" s="71">
        <f t="shared" si="0"/>
        <v>109.7923606719603</v>
      </c>
      <c r="F23" s="106"/>
    </row>
    <row r="24" spans="1:6" ht="14.4" thickTop="1" thickBot="1" x14ac:dyDescent="0.3">
      <c r="A24" s="83" t="s">
        <v>262</v>
      </c>
      <c r="B24" s="72">
        <v>0</v>
      </c>
      <c r="C24" s="72">
        <v>0</v>
      </c>
      <c r="D24" s="71">
        <f t="shared" si="0"/>
        <v>0</v>
      </c>
      <c r="F24" s="106"/>
    </row>
    <row r="25" spans="1:6" ht="15.75" customHeight="1" thickTop="1" thickBot="1" x14ac:dyDescent="0.3">
      <c r="A25" s="82" t="s">
        <v>296</v>
      </c>
      <c r="B25" s="89">
        <v>0</v>
      </c>
      <c r="C25" s="89">
        <v>0</v>
      </c>
      <c r="D25" s="70">
        <f t="shared" si="0"/>
        <v>0</v>
      </c>
      <c r="F25" s="106"/>
    </row>
    <row r="26" spans="1:6" ht="14.4" thickTop="1" thickBot="1" x14ac:dyDescent="0.3">
      <c r="A26" s="82" t="s">
        <v>165</v>
      </c>
      <c r="B26" s="89"/>
      <c r="C26" s="89"/>
      <c r="D26" s="70">
        <f t="shared" si="0"/>
        <v>0</v>
      </c>
      <c r="F26" s="106"/>
    </row>
    <row r="27" spans="1:6" ht="14.4" thickTop="1" thickBot="1" x14ac:dyDescent="0.3">
      <c r="A27" s="82" t="s">
        <v>172</v>
      </c>
      <c r="B27" s="70">
        <f>SUM(B28:B33)</f>
        <v>3730868</v>
      </c>
      <c r="C27" s="70">
        <f>SUM(C28:C33)</f>
        <v>3558471.912932639</v>
      </c>
      <c r="D27" s="70">
        <f t="shared" si="0"/>
        <v>95.379196287100982</v>
      </c>
      <c r="F27" s="106"/>
    </row>
    <row r="28" spans="1:6" ht="14.4" thickTop="1" thickBot="1" x14ac:dyDescent="0.3">
      <c r="A28" s="84" t="s">
        <v>166</v>
      </c>
      <c r="B28" s="72">
        <v>1463330</v>
      </c>
      <c r="C28" s="72">
        <v>1503947.2318330654</v>
      </c>
      <c r="D28" s="71">
        <f t="shared" si="0"/>
        <v>102.77567136825361</v>
      </c>
      <c r="F28" s="106"/>
    </row>
    <row r="29" spans="1:6" ht="15.75" customHeight="1" thickTop="1" thickBot="1" x14ac:dyDescent="0.3">
      <c r="A29" s="84" t="s">
        <v>167</v>
      </c>
      <c r="B29" s="72">
        <v>1506430</v>
      </c>
      <c r="C29" s="72">
        <v>1772275.6923318419</v>
      </c>
      <c r="D29" s="71">
        <f t="shared" si="0"/>
        <v>117.64739764422123</v>
      </c>
      <c r="F29" s="106"/>
    </row>
    <row r="30" spans="1:6" ht="14.4" thickTop="1" thickBot="1" x14ac:dyDescent="0.3">
      <c r="A30" s="84" t="s">
        <v>168</v>
      </c>
      <c r="B30" s="72">
        <v>201790</v>
      </c>
      <c r="C30" s="72">
        <v>54503.034063441417</v>
      </c>
      <c r="D30" s="71">
        <f t="shared" si="0"/>
        <v>27.009779505149616</v>
      </c>
      <c r="F30" s="106"/>
    </row>
    <row r="31" spans="1:6" ht="14.4" thickTop="1" thickBot="1" x14ac:dyDescent="0.3">
      <c r="A31" s="84" t="s">
        <v>169</v>
      </c>
      <c r="B31" s="72">
        <v>244790</v>
      </c>
      <c r="C31" s="72">
        <v>136985.40899999999</v>
      </c>
      <c r="D31" s="71">
        <f t="shared" si="0"/>
        <v>55.960377874913178</v>
      </c>
      <c r="F31" s="106"/>
    </row>
    <row r="32" spans="1:6" ht="14.4" thickTop="1" thickBot="1" x14ac:dyDescent="0.3">
      <c r="A32" s="84" t="s">
        <v>170</v>
      </c>
      <c r="B32" s="72">
        <v>110729</v>
      </c>
      <c r="C32" s="72">
        <v>77918.804496361146</v>
      </c>
      <c r="D32" s="71">
        <f t="shared" si="0"/>
        <v>70.368922772138419</v>
      </c>
      <c r="F32" s="106"/>
    </row>
    <row r="33" spans="1:6" ht="14.4" thickTop="1" thickBot="1" x14ac:dyDescent="0.3">
      <c r="A33" s="84" t="s">
        <v>301</v>
      </c>
      <c r="B33" s="72">
        <v>203799</v>
      </c>
      <c r="C33" s="72">
        <v>12841.741207929968</v>
      </c>
      <c r="D33" s="71">
        <f t="shared" si="0"/>
        <v>6.3011796956461845</v>
      </c>
      <c r="F33" s="106"/>
    </row>
    <row r="34" spans="1:6" ht="14.4" thickTop="1" thickBot="1" x14ac:dyDescent="0.3">
      <c r="A34" s="85" t="s">
        <v>173</v>
      </c>
      <c r="B34" s="70">
        <f>B11+B27</f>
        <v>7505441</v>
      </c>
      <c r="C34" s="70">
        <f>C11+C27</f>
        <v>7162206.8348830994</v>
      </c>
      <c r="D34" s="70">
        <f t="shared" si="0"/>
        <v>95.426862124198948</v>
      </c>
      <c r="F34" s="106"/>
    </row>
    <row r="35" spans="1:6" ht="14.4" thickTop="1" thickBot="1" x14ac:dyDescent="0.3">
      <c r="A35" s="36" t="s">
        <v>171</v>
      </c>
      <c r="B35" s="72"/>
      <c r="C35" s="72"/>
      <c r="D35" s="71">
        <f t="shared" si="0"/>
        <v>0</v>
      </c>
      <c r="F35" s="106"/>
    </row>
    <row r="36" spans="1:6" ht="14.4" thickTop="1" thickBot="1" x14ac:dyDescent="0.3">
      <c r="A36" s="76" t="s">
        <v>263</v>
      </c>
      <c r="B36" s="75"/>
      <c r="C36" s="75"/>
      <c r="D36" s="75"/>
      <c r="F36" s="106"/>
    </row>
    <row r="37" spans="1:6" ht="14.4" thickTop="1" thickBot="1" x14ac:dyDescent="0.3">
      <c r="A37" s="86" t="s">
        <v>264</v>
      </c>
      <c r="B37" s="70">
        <f>(SUM(B38:B41))</f>
        <v>5527140</v>
      </c>
      <c r="C37" s="70">
        <f>(SUM(C38:C41))</f>
        <v>5546388.9210306797</v>
      </c>
      <c r="D37" s="70">
        <f t="shared" ref="D37:D57" si="1">IF(B37&lt;=0,0,C37/B37*100)</f>
        <v>100.3482618683565</v>
      </c>
      <c r="F37" s="106"/>
    </row>
    <row r="38" spans="1:6" ht="14.4" thickTop="1" thickBot="1" x14ac:dyDescent="0.3">
      <c r="A38" s="83" t="s">
        <v>298</v>
      </c>
      <c r="B38" s="72">
        <v>932366</v>
      </c>
      <c r="C38" s="72">
        <v>932365.96989999991</v>
      </c>
      <c r="D38" s="71">
        <f t="shared" si="1"/>
        <v>99.99999677165404</v>
      </c>
      <c r="F38" s="106"/>
    </row>
    <row r="39" spans="1:6" ht="14.4" thickTop="1" thickBot="1" x14ac:dyDescent="0.3">
      <c r="A39" s="87" t="s">
        <v>176</v>
      </c>
      <c r="B39" s="72">
        <v>1504504</v>
      </c>
      <c r="C39" s="72">
        <v>1744317.3801282635</v>
      </c>
      <c r="D39" s="71">
        <f t="shared" si="1"/>
        <v>115.93969707812433</v>
      </c>
      <c r="F39" s="106"/>
    </row>
    <row r="40" spans="1:6" ht="14.4" thickTop="1" thickBot="1" x14ac:dyDescent="0.3">
      <c r="A40" s="83" t="s">
        <v>128</v>
      </c>
      <c r="B40" s="72">
        <v>3090270</v>
      </c>
      <c r="C40" s="72">
        <v>2869705.5710024163</v>
      </c>
      <c r="D40" s="71">
        <f t="shared" si="1"/>
        <v>92.862616243966272</v>
      </c>
      <c r="F40" s="106"/>
    </row>
    <row r="41" spans="1:6" ht="14.4" thickTop="1" thickBot="1" x14ac:dyDescent="0.3">
      <c r="A41" s="83" t="s">
        <v>177</v>
      </c>
      <c r="B41" s="72"/>
      <c r="C41" s="72"/>
      <c r="D41" s="71">
        <f t="shared" si="1"/>
        <v>0</v>
      </c>
      <c r="F41" s="106"/>
    </row>
    <row r="42" spans="1:6" ht="14.4" thickTop="1" thickBot="1" x14ac:dyDescent="0.3">
      <c r="A42" s="88" t="s">
        <v>184</v>
      </c>
      <c r="B42" s="70">
        <f>B43+B51</f>
        <v>1978301</v>
      </c>
      <c r="C42" s="70">
        <f>C43+C51</f>
        <v>1615817.6473434407</v>
      </c>
      <c r="D42" s="70">
        <f t="shared" si="1"/>
        <v>81.677037384272694</v>
      </c>
      <c r="F42" s="106"/>
    </row>
    <row r="43" spans="1:6" ht="14.4" thickTop="1" thickBot="1" x14ac:dyDescent="0.3">
      <c r="A43" s="85" t="s">
        <v>178</v>
      </c>
      <c r="B43" s="70">
        <f>SUM(B44:B50)</f>
        <v>1967462</v>
      </c>
      <c r="C43" s="70">
        <f>SUM(C44:C50)</f>
        <v>1615786.6473434407</v>
      </c>
      <c r="D43" s="70">
        <f t="shared" si="1"/>
        <v>82.125431004179021</v>
      </c>
      <c r="F43" s="106"/>
    </row>
    <row r="44" spans="1:6" ht="14.4" thickTop="1" thickBot="1" x14ac:dyDescent="0.3">
      <c r="A44" s="83" t="s">
        <v>179</v>
      </c>
      <c r="B44" s="72">
        <v>1868257</v>
      </c>
      <c r="C44" s="72">
        <v>1335307.9830448881</v>
      </c>
      <c r="D44" s="71">
        <f t="shared" si="1"/>
        <v>71.473463396357573</v>
      </c>
      <c r="F44" s="102"/>
    </row>
    <row r="45" spans="1:6" ht="14.4" thickTop="1" thickBot="1" x14ac:dyDescent="0.3">
      <c r="A45" s="84" t="s">
        <v>266</v>
      </c>
      <c r="B45" s="72">
        <v>0</v>
      </c>
      <c r="C45" s="72">
        <v>0</v>
      </c>
      <c r="D45" s="71">
        <f t="shared" si="1"/>
        <v>0</v>
      </c>
      <c r="F45" s="102"/>
    </row>
    <row r="46" spans="1:6" ht="14.4" thickTop="1" thickBot="1" x14ac:dyDescent="0.3">
      <c r="A46" s="84" t="s">
        <v>180</v>
      </c>
      <c r="B46" s="72">
        <v>0</v>
      </c>
      <c r="C46" s="72">
        <v>0</v>
      </c>
      <c r="D46" s="71">
        <f t="shared" si="1"/>
        <v>0</v>
      </c>
      <c r="F46" s="102"/>
    </row>
    <row r="47" spans="1:6" ht="14.4" thickTop="1" thickBot="1" x14ac:dyDescent="0.3">
      <c r="A47" s="84" t="s">
        <v>181</v>
      </c>
      <c r="B47" s="72">
        <v>41363</v>
      </c>
      <c r="C47" s="72">
        <v>26621.975464789808</v>
      </c>
      <c r="D47" s="71">
        <f t="shared" si="1"/>
        <v>64.361809986678452</v>
      </c>
      <c r="F47" s="102"/>
    </row>
    <row r="48" spans="1:6" ht="14.4" thickTop="1" thickBot="1" x14ac:dyDescent="0.3">
      <c r="A48" s="84" t="s">
        <v>267</v>
      </c>
      <c r="B48" s="72">
        <v>0</v>
      </c>
      <c r="C48" s="72">
        <v>189060.67478579847</v>
      </c>
      <c r="D48" s="71">
        <f t="shared" si="1"/>
        <v>0</v>
      </c>
    </row>
    <row r="49" spans="1:4" ht="14.4" thickTop="1" thickBot="1" x14ac:dyDescent="0.3">
      <c r="A49" s="84" t="s">
        <v>302</v>
      </c>
      <c r="B49" s="72">
        <v>57842</v>
      </c>
      <c r="C49" s="72">
        <v>64796.014047964294</v>
      </c>
      <c r="D49" s="71">
        <f t="shared" si="1"/>
        <v>112.02243015103954</v>
      </c>
    </row>
    <row r="50" spans="1:4" ht="27.6" thickTop="1" thickBot="1" x14ac:dyDescent="0.3">
      <c r="A50" s="84" t="s">
        <v>299</v>
      </c>
      <c r="B50" s="72">
        <v>0</v>
      </c>
      <c r="C50" s="72">
        <v>0</v>
      </c>
      <c r="D50" s="71">
        <f t="shared" si="1"/>
        <v>0</v>
      </c>
    </row>
    <row r="51" spans="1:4" ht="14.4" thickTop="1" thickBot="1" x14ac:dyDescent="0.3">
      <c r="A51" s="85" t="s">
        <v>182</v>
      </c>
      <c r="B51" s="70">
        <f>SUM(B52:B55)</f>
        <v>10839</v>
      </c>
      <c r="C51" s="70">
        <f>SUM(C52:C55)</f>
        <v>31</v>
      </c>
      <c r="D51" s="70">
        <f t="shared" si="1"/>
        <v>0.28600424393394225</v>
      </c>
    </row>
    <row r="52" spans="1:4" ht="17.25" customHeight="1" thickTop="1" thickBot="1" x14ac:dyDescent="0.3">
      <c r="A52" s="84" t="s">
        <v>325</v>
      </c>
      <c r="B52" s="72">
        <v>31</v>
      </c>
      <c r="C52" s="72">
        <v>31</v>
      </c>
      <c r="D52" s="71">
        <f t="shared" si="1"/>
        <v>100</v>
      </c>
    </row>
    <row r="53" spans="1:4" ht="15.75" customHeight="1" thickTop="1" thickBot="1" x14ac:dyDescent="0.3">
      <c r="A53" s="84" t="s">
        <v>183</v>
      </c>
      <c r="B53" s="72">
        <v>0</v>
      </c>
      <c r="C53" s="72">
        <v>0</v>
      </c>
      <c r="D53" s="71">
        <f t="shared" si="1"/>
        <v>0</v>
      </c>
    </row>
    <row r="54" spans="1:4" ht="14.4" thickTop="1" thickBot="1" x14ac:dyDescent="0.3">
      <c r="A54" s="84" t="s">
        <v>215</v>
      </c>
      <c r="B54" s="72">
        <v>10808</v>
      </c>
      <c r="C54" s="72">
        <v>0</v>
      </c>
      <c r="D54" s="71">
        <f t="shared" si="1"/>
        <v>0</v>
      </c>
    </row>
    <row r="55" spans="1:4" ht="14.4" thickTop="1" thickBot="1" x14ac:dyDescent="0.3">
      <c r="A55" s="84" t="s">
        <v>300</v>
      </c>
      <c r="B55" s="72"/>
      <c r="C55" s="72"/>
      <c r="D55" s="71">
        <f t="shared" si="1"/>
        <v>0</v>
      </c>
    </row>
    <row r="56" spans="1:4" ht="14.4" thickTop="1" thickBot="1" x14ac:dyDescent="0.3">
      <c r="A56" s="82" t="s">
        <v>265</v>
      </c>
      <c r="B56" s="70">
        <f>B37+B42</f>
        <v>7505441</v>
      </c>
      <c r="C56" s="70">
        <f>C37+C42</f>
        <v>7162206.5683741206</v>
      </c>
      <c r="D56" s="70">
        <f t="shared" si="1"/>
        <v>95.426858573321951</v>
      </c>
    </row>
    <row r="57" spans="1:4" ht="14.4" thickTop="1" thickBot="1" x14ac:dyDescent="0.3">
      <c r="A57" s="36" t="s">
        <v>185</v>
      </c>
      <c r="B57" s="72"/>
      <c r="C57" s="72"/>
      <c r="D57" s="71">
        <f t="shared" si="1"/>
        <v>0</v>
      </c>
    </row>
    <row r="58" spans="1:4" ht="13.8" thickTop="1" x14ac:dyDescent="0.25">
      <c r="A58" s="101"/>
      <c r="B58" s="101"/>
      <c r="C58" s="101"/>
      <c r="D58" s="101"/>
    </row>
    <row r="59" spans="1:4" x14ac:dyDescent="0.25">
      <c r="A59" s="101"/>
      <c r="B59" s="101"/>
      <c r="C59" s="101"/>
      <c r="D59" s="101"/>
    </row>
    <row r="60" spans="1:4" x14ac:dyDescent="0.25">
      <c r="A60" s="101"/>
      <c r="B60" s="101"/>
      <c r="C60" s="101"/>
      <c r="D60" s="101"/>
    </row>
    <row r="61" spans="1:4" x14ac:dyDescent="0.2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10" zoomScale="90" zoomScaleNormal="90" workbookViewId="0">
      <selection activeCell="C48" sqref="C48:D48"/>
    </sheetView>
  </sheetViews>
  <sheetFormatPr defaultColWidth="9.109375" defaultRowHeight="13.2" x14ac:dyDescent="0.25"/>
  <cols>
    <col min="1" max="1" width="4.5546875" style="102" customWidth="1"/>
    <col min="2" max="2" width="61.6640625" style="102" customWidth="1"/>
    <col min="3" max="4" width="14.88671875" style="102" customWidth="1"/>
    <col min="5" max="5" width="9.5546875" style="102" bestFit="1" customWidth="1"/>
    <col min="6" max="16384" width="9.109375" style="102"/>
  </cols>
  <sheetData>
    <row r="1" spans="1:7" ht="14.25" customHeight="1" x14ac:dyDescent="0.25">
      <c r="A1" s="107"/>
      <c r="B1" s="108" t="s">
        <v>311</v>
      </c>
      <c r="C1" s="232" t="str">
        <f>'ФИ-Почетна'!$C$18</f>
        <v>ГД Гранит АД Скопје</v>
      </c>
      <c r="D1" s="232"/>
      <c r="E1" s="232"/>
    </row>
    <row r="2" spans="1:7" ht="12.75" customHeight="1" x14ac:dyDescent="0.25">
      <c r="A2" s="107"/>
      <c r="B2" s="108" t="s">
        <v>319</v>
      </c>
      <c r="C2" s="96" t="str">
        <f>'ФИ-Почетна'!$C$22</f>
        <v>01.01 - 31.12</v>
      </c>
      <c r="D2" s="109"/>
      <c r="E2" s="110"/>
    </row>
    <row r="3" spans="1:7" ht="14.25" customHeight="1" x14ac:dyDescent="0.25">
      <c r="A3" s="107"/>
      <c r="B3" s="99" t="s">
        <v>316</v>
      </c>
      <c r="C3" s="100">
        <f>'ФИ-Почетна'!$C$23</f>
        <v>2020</v>
      </c>
      <c r="D3" s="111"/>
      <c r="E3" s="112"/>
    </row>
    <row r="4" spans="1:7" x14ac:dyDescent="0.25">
      <c r="A4" s="107"/>
      <c r="B4" s="99" t="s">
        <v>320</v>
      </c>
      <c r="C4" s="100" t="str">
        <f>'ФИ-Почетна'!$C$20</f>
        <v>да</v>
      </c>
      <c r="D4" s="111"/>
      <c r="E4" s="112"/>
    </row>
    <row r="5" spans="1:7" x14ac:dyDescent="0.25">
      <c r="A5" s="107"/>
      <c r="B5" s="99"/>
      <c r="C5" s="100"/>
      <c r="D5" s="111"/>
      <c r="E5" s="112"/>
    </row>
    <row r="6" spans="1:7" ht="21.75" customHeight="1" x14ac:dyDescent="0.25">
      <c r="A6" s="107"/>
      <c r="B6" s="238" t="s">
        <v>19</v>
      </c>
      <c r="C6" s="238"/>
      <c r="D6" s="238"/>
      <c r="E6" s="113"/>
    </row>
    <row r="7" spans="1:7" ht="12.75" customHeight="1" x14ac:dyDescent="0.25">
      <c r="A7" s="107"/>
      <c r="B7" s="233" t="s">
        <v>378</v>
      </c>
      <c r="C7" s="233"/>
      <c r="D7" s="233"/>
      <c r="E7" s="113"/>
    </row>
    <row r="8" spans="1:7" ht="13.8" thickBot="1" x14ac:dyDescent="0.3">
      <c r="A8" s="107"/>
      <c r="B8" s="107"/>
      <c r="C8" s="234" t="s">
        <v>24</v>
      </c>
      <c r="D8" s="234"/>
      <c r="E8" s="234"/>
    </row>
    <row r="9" spans="1:7" ht="30" customHeight="1" thickTop="1" thickBot="1" x14ac:dyDescent="0.3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Top="1" thickBot="1" x14ac:dyDescent="0.3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4" thickTop="1" thickBot="1" x14ac:dyDescent="0.3">
      <c r="A11" s="69">
        <v>1</v>
      </c>
      <c r="B11" s="116" t="s">
        <v>244</v>
      </c>
      <c r="C11" s="70">
        <f>C12+C18+C19</f>
        <v>5563022</v>
      </c>
      <c r="D11" s="70">
        <f>D12+D18+D19</f>
        <v>4379625.9660040643</v>
      </c>
      <c r="E11" s="70">
        <f>IF(C11&lt;=0,0,D11/C11*100)</f>
        <v>78.727460829816323</v>
      </c>
      <c r="G11" s="106"/>
    </row>
    <row r="12" spans="1:7" ht="14.4" thickTop="1" thickBot="1" x14ac:dyDescent="0.3">
      <c r="A12" s="69">
        <v>2</v>
      </c>
      <c r="B12" s="90" t="s">
        <v>0</v>
      </c>
      <c r="C12" s="71">
        <f>C13+C14</f>
        <v>4866523</v>
      </c>
      <c r="D12" s="71">
        <f>SUM(D13:D14)</f>
        <v>4093391.3621921618</v>
      </c>
      <c r="E12" s="71">
        <f t="shared" ref="E12:E49" si="0">IF(C12&lt;=0,0,D12/C12*100)</f>
        <v>84.113264484564482</v>
      </c>
      <c r="G12" s="106"/>
    </row>
    <row r="13" spans="1:7" ht="14.4" thickTop="1" thickBot="1" x14ac:dyDescent="0.3">
      <c r="A13" s="69" t="s">
        <v>245</v>
      </c>
      <c r="B13" s="90" t="s">
        <v>12</v>
      </c>
      <c r="C13" s="72">
        <v>4847654</v>
      </c>
      <c r="D13" s="72">
        <v>4043391.7762022801</v>
      </c>
      <c r="E13" s="71">
        <f t="shared" si="0"/>
        <v>83.409248601535495</v>
      </c>
      <c r="G13" s="106"/>
    </row>
    <row r="14" spans="1:7" ht="14.4" thickTop="1" thickBot="1" x14ac:dyDescent="0.3">
      <c r="A14" s="69" t="s">
        <v>246</v>
      </c>
      <c r="B14" s="90" t="s">
        <v>13</v>
      </c>
      <c r="C14" s="72">
        <v>18869</v>
      </c>
      <c r="D14" s="72">
        <v>49999.585989881547</v>
      </c>
      <c r="E14" s="71">
        <f t="shared" si="0"/>
        <v>264.98270173237347</v>
      </c>
      <c r="G14" s="106"/>
    </row>
    <row r="15" spans="1:7" ht="14.4" thickTop="1" thickBot="1" x14ac:dyDescent="0.3">
      <c r="A15" s="69">
        <v>3</v>
      </c>
      <c r="B15" s="90" t="s">
        <v>11</v>
      </c>
      <c r="C15" s="73"/>
      <c r="D15" s="73" t="s">
        <v>271</v>
      </c>
      <c r="E15" s="73" t="s">
        <v>321</v>
      </c>
      <c r="G15" s="106"/>
    </row>
    <row r="16" spans="1:7" ht="27.6" thickTop="1" thickBot="1" x14ac:dyDescent="0.3">
      <c r="A16" s="69">
        <v>4</v>
      </c>
      <c r="B16" s="90" t="s">
        <v>268</v>
      </c>
      <c r="C16" s="72">
        <v>400048</v>
      </c>
      <c r="D16" s="72">
        <v>430421.1495</v>
      </c>
      <c r="E16" s="71">
        <f t="shared" si="0"/>
        <v>107.59237628984522</v>
      </c>
      <c r="G16" s="106"/>
    </row>
    <row r="17" spans="1:7" ht="27.6" thickTop="1" thickBot="1" x14ac:dyDescent="0.3">
      <c r="A17" s="69">
        <v>5</v>
      </c>
      <c r="B17" s="90" t="s">
        <v>269</v>
      </c>
      <c r="C17" s="72">
        <v>430420</v>
      </c>
      <c r="D17" s="72">
        <v>483046.136</v>
      </c>
      <c r="E17" s="71">
        <f t="shared" si="0"/>
        <v>112.22669392686213</v>
      </c>
      <c r="G17" s="106"/>
    </row>
    <row r="18" spans="1:7" ht="14.4" thickTop="1" thickBot="1" x14ac:dyDescent="0.3">
      <c r="A18" s="69">
        <v>6</v>
      </c>
      <c r="B18" s="90" t="s">
        <v>270</v>
      </c>
      <c r="C18" s="72">
        <v>462316</v>
      </c>
      <c r="D18" s="72">
        <v>113209.603</v>
      </c>
      <c r="E18" s="71">
        <f t="shared" si="0"/>
        <v>24.487494051687591</v>
      </c>
      <c r="G18" s="106"/>
    </row>
    <row r="19" spans="1:7" ht="14.4" thickTop="1" thickBot="1" x14ac:dyDescent="0.3">
      <c r="A19" s="69">
        <v>7</v>
      </c>
      <c r="B19" s="91" t="s">
        <v>1</v>
      </c>
      <c r="C19" s="72">
        <v>234183</v>
      </c>
      <c r="D19" s="72">
        <v>173025.00081190243</v>
      </c>
      <c r="E19" s="71">
        <f t="shared" si="0"/>
        <v>73.88452655056193</v>
      </c>
      <c r="G19" s="106"/>
    </row>
    <row r="20" spans="1:7" ht="14.4" thickTop="1" thickBot="1" x14ac:dyDescent="0.3">
      <c r="A20" s="69">
        <v>8</v>
      </c>
      <c r="B20" s="92" t="s">
        <v>247</v>
      </c>
      <c r="C20" s="70">
        <f>SUM(C21:C31)+C16-C17</f>
        <v>5276203</v>
      </c>
      <c r="D20" s="70">
        <f>SUM(D21:D31)+D16-D17</f>
        <v>4383445.0770556256</v>
      </c>
      <c r="E20" s="70">
        <f t="shared" si="0"/>
        <v>83.079538013522708</v>
      </c>
      <c r="G20" s="106"/>
    </row>
    <row r="21" spans="1:7" ht="14.4" thickTop="1" thickBot="1" x14ac:dyDescent="0.3">
      <c r="A21" s="69">
        <v>9</v>
      </c>
      <c r="B21" s="91" t="s">
        <v>248</v>
      </c>
      <c r="C21" s="72">
        <v>18392</v>
      </c>
      <c r="D21" s="72">
        <v>15117.918</v>
      </c>
      <c r="E21" s="71">
        <f t="shared" si="0"/>
        <v>82.198336233144843</v>
      </c>
      <c r="G21" s="106"/>
    </row>
    <row r="22" spans="1:7" ht="14.4" thickTop="1" thickBot="1" x14ac:dyDescent="0.3">
      <c r="A22" s="69">
        <v>10</v>
      </c>
      <c r="B22" s="91" t="s">
        <v>272</v>
      </c>
      <c r="C22" s="72">
        <v>1015184</v>
      </c>
      <c r="D22" s="72">
        <v>952949.36117521801</v>
      </c>
      <c r="E22" s="71">
        <f t="shared" si="0"/>
        <v>93.869619810321865</v>
      </c>
      <c r="G22" s="106"/>
    </row>
    <row r="23" spans="1:7" ht="27.6" thickTop="1" thickBot="1" x14ac:dyDescent="0.3">
      <c r="A23" s="69">
        <v>11</v>
      </c>
      <c r="B23" s="91" t="s">
        <v>273</v>
      </c>
      <c r="C23" s="72">
        <v>453230</v>
      </c>
      <c r="D23" s="72">
        <v>116857.102</v>
      </c>
      <c r="E23" s="71">
        <f t="shared" si="0"/>
        <v>25.783178959909982</v>
      </c>
      <c r="G23" s="106"/>
    </row>
    <row r="24" spans="1:7" ht="14.4" thickTop="1" thickBot="1" x14ac:dyDescent="0.3">
      <c r="A24" s="69">
        <v>12</v>
      </c>
      <c r="B24" s="91" t="s">
        <v>274</v>
      </c>
      <c r="C24" s="72">
        <v>2414941</v>
      </c>
      <c r="D24" s="72">
        <v>1983135.0406075339</v>
      </c>
      <c r="E24" s="71">
        <f t="shared" si="0"/>
        <v>82.11939921544807</v>
      </c>
      <c r="G24" s="106"/>
    </row>
    <row r="25" spans="1:7" ht="14.4" thickTop="1" thickBot="1" x14ac:dyDescent="0.3">
      <c r="A25" s="69">
        <v>13</v>
      </c>
      <c r="B25" s="91" t="s">
        <v>275</v>
      </c>
      <c r="C25" s="72">
        <v>156728</v>
      </c>
      <c r="D25" s="72">
        <v>103171.89422682255</v>
      </c>
      <c r="E25" s="71">
        <f t="shared" si="0"/>
        <v>65.82862936222152</v>
      </c>
      <c r="G25" s="106"/>
    </row>
    <row r="26" spans="1:7" ht="14.4" thickTop="1" thickBot="1" x14ac:dyDescent="0.3">
      <c r="A26" s="69">
        <v>14</v>
      </c>
      <c r="B26" s="91" t="s">
        <v>2</v>
      </c>
      <c r="C26" s="72">
        <v>804963</v>
      </c>
      <c r="D26" s="72">
        <v>829162.91619300854</v>
      </c>
      <c r="E26" s="71">
        <f t="shared" si="0"/>
        <v>103.00633894887201</v>
      </c>
      <c r="G26" s="106"/>
    </row>
    <row r="27" spans="1:7" ht="14.4" thickTop="1" thickBot="1" x14ac:dyDescent="0.3">
      <c r="A27" s="69">
        <v>15</v>
      </c>
      <c r="B27" s="90" t="s">
        <v>276</v>
      </c>
      <c r="C27" s="72">
        <v>296888</v>
      </c>
      <c r="D27" s="72">
        <v>292807.07648304215</v>
      </c>
      <c r="E27" s="71">
        <f t="shared" si="0"/>
        <v>98.625433322681332</v>
      </c>
      <c r="G27" s="106"/>
    </row>
    <row r="28" spans="1:7" ht="14.4" thickTop="1" thickBot="1" x14ac:dyDescent="0.3">
      <c r="A28" s="69">
        <v>16</v>
      </c>
      <c r="B28" s="91" t="s">
        <v>277</v>
      </c>
      <c r="C28" s="72">
        <v>0</v>
      </c>
      <c r="D28" s="72">
        <v>0</v>
      </c>
      <c r="E28" s="71">
        <f t="shared" si="0"/>
        <v>0</v>
      </c>
      <c r="G28" s="106"/>
    </row>
    <row r="29" spans="1:7" ht="14.4" thickTop="1" thickBot="1" x14ac:dyDescent="0.3">
      <c r="A29" s="69">
        <v>17</v>
      </c>
      <c r="B29" s="90" t="s">
        <v>278</v>
      </c>
      <c r="C29" s="72">
        <v>90022</v>
      </c>
      <c r="D29" s="72">
        <v>26341.479869999999</v>
      </c>
      <c r="E29" s="71">
        <f t="shared" si="0"/>
        <v>29.261158239097107</v>
      </c>
      <c r="G29" s="106"/>
    </row>
    <row r="30" spans="1:7" ht="14.4" thickTop="1" thickBot="1" x14ac:dyDescent="0.3">
      <c r="A30" s="69">
        <v>18</v>
      </c>
      <c r="B30" s="91" t="s">
        <v>249</v>
      </c>
      <c r="C30" s="72">
        <v>1229</v>
      </c>
      <c r="D30" s="72">
        <v>0</v>
      </c>
      <c r="E30" s="71">
        <f t="shared" si="0"/>
        <v>0</v>
      </c>
      <c r="G30" s="106"/>
    </row>
    <row r="31" spans="1:7" ht="14.4" thickTop="1" thickBot="1" x14ac:dyDescent="0.3">
      <c r="A31" s="69">
        <v>19</v>
      </c>
      <c r="B31" s="90" t="s">
        <v>279</v>
      </c>
      <c r="C31" s="72">
        <v>54998</v>
      </c>
      <c r="D31" s="72">
        <v>116527.27499999999</v>
      </c>
      <c r="E31" s="71">
        <f t="shared" si="0"/>
        <v>211.87547729008327</v>
      </c>
      <c r="G31" s="106"/>
    </row>
    <row r="32" spans="1:7" ht="14.4" thickTop="1" thickBot="1" x14ac:dyDescent="0.3">
      <c r="A32" s="69">
        <v>20</v>
      </c>
      <c r="B32" s="92" t="s">
        <v>234</v>
      </c>
      <c r="C32" s="74">
        <f>C11-C20</f>
        <v>286819</v>
      </c>
      <c r="D32" s="74">
        <f>D11-D20</f>
        <v>-3819.1110515613109</v>
      </c>
      <c r="E32" s="74">
        <f t="shared" si="0"/>
        <v>-1.331540466831455</v>
      </c>
      <c r="G32" s="106"/>
    </row>
    <row r="33" spans="1:7" ht="14.4" thickTop="1" thickBot="1" x14ac:dyDescent="0.3">
      <c r="A33" s="69">
        <v>21</v>
      </c>
      <c r="B33" s="93" t="s">
        <v>3</v>
      </c>
      <c r="C33" s="74">
        <f>C34+C35+C36</f>
        <v>59137</v>
      </c>
      <c r="D33" s="74">
        <f>D34+D35+D36</f>
        <v>79418.539669999998</v>
      </c>
      <c r="E33" s="70">
        <f t="shared" si="0"/>
        <v>134.2958548286183</v>
      </c>
      <c r="G33" s="106"/>
    </row>
    <row r="34" spans="1:7" ht="14.4" thickTop="1" thickBot="1" x14ac:dyDescent="0.3">
      <c r="A34" s="69" t="s">
        <v>287</v>
      </c>
      <c r="B34" s="90" t="s">
        <v>250</v>
      </c>
      <c r="C34" s="72">
        <v>59137</v>
      </c>
      <c r="D34" s="72">
        <v>79418.539669999998</v>
      </c>
      <c r="E34" s="71">
        <f t="shared" si="0"/>
        <v>134.2958548286183</v>
      </c>
      <c r="G34" s="106"/>
    </row>
    <row r="35" spans="1:7" ht="14.4" thickTop="1" thickBot="1" x14ac:dyDescent="0.3">
      <c r="A35" s="69" t="s">
        <v>288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4" thickTop="1" thickBot="1" x14ac:dyDescent="0.3">
      <c r="A36" s="69" t="s">
        <v>289</v>
      </c>
      <c r="B36" s="90" t="s">
        <v>280</v>
      </c>
      <c r="C36" s="72"/>
      <c r="D36" s="72"/>
      <c r="E36" s="71">
        <f t="shared" si="0"/>
        <v>0</v>
      </c>
      <c r="G36" s="106"/>
    </row>
    <row r="37" spans="1:7" ht="14.4" thickTop="1" thickBot="1" x14ac:dyDescent="0.3">
      <c r="A37" s="69">
        <v>22</v>
      </c>
      <c r="B37" s="93" t="s">
        <v>4</v>
      </c>
      <c r="C37" s="70">
        <f>C38+C39+C40</f>
        <v>10556</v>
      </c>
      <c r="D37" s="70">
        <f>D38+D39+D40</f>
        <v>12545.259638484324</v>
      </c>
      <c r="E37" s="70">
        <f t="shared" si="0"/>
        <v>118.84482416146574</v>
      </c>
      <c r="G37" s="106"/>
    </row>
    <row r="38" spans="1:7" ht="14.4" thickTop="1" thickBot="1" x14ac:dyDescent="0.3">
      <c r="A38" s="69" t="s">
        <v>290</v>
      </c>
      <c r="B38" s="90" t="s">
        <v>252</v>
      </c>
      <c r="C38" s="72">
        <v>10556</v>
      </c>
      <c r="D38" s="72">
        <v>12545.259638484324</v>
      </c>
      <c r="E38" s="71">
        <f t="shared" si="0"/>
        <v>118.84482416146574</v>
      </c>
      <c r="G38" s="106"/>
    </row>
    <row r="39" spans="1:7" ht="14.4" thickTop="1" thickBot="1" x14ac:dyDescent="0.3">
      <c r="A39" s="69" t="s">
        <v>291</v>
      </c>
      <c r="B39" s="90" t="s">
        <v>253</v>
      </c>
      <c r="C39" s="72"/>
      <c r="D39" s="72"/>
      <c r="E39" s="71">
        <f t="shared" si="0"/>
        <v>0</v>
      </c>
      <c r="G39" s="106"/>
    </row>
    <row r="40" spans="1:7" ht="14.4" thickTop="1" thickBot="1" x14ac:dyDescent="0.3">
      <c r="A40" s="69" t="s">
        <v>292</v>
      </c>
      <c r="B40" s="90" t="s">
        <v>281</v>
      </c>
      <c r="C40" s="72"/>
      <c r="D40" s="72"/>
      <c r="E40" s="71">
        <f t="shared" si="0"/>
        <v>0</v>
      </c>
      <c r="G40" s="106"/>
    </row>
    <row r="41" spans="1:7" ht="14.4" thickTop="1" thickBot="1" x14ac:dyDescent="0.3">
      <c r="A41" s="69">
        <v>23</v>
      </c>
      <c r="B41" s="92" t="s">
        <v>283</v>
      </c>
      <c r="C41" s="70">
        <f>C32+C33-C37</f>
        <v>335400</v>
      </c>
      <c r="D41" s="70">
        <f>D32+D33-D37</f>
        <v>63054.168979954367</v>
      </c>
      <c r="E41" s="70">
        <f t="shared" si="0"/>
        <v>18.799692599867136</v>
      </c>
      <c r="G41" s="106"/>
    </row>
    <row r="42" spans="1:7" ht="14.4" thickTop="1" thickBot="1" x14ac:dyDescent="0.3">
      <c r="A42" s="69">
        <v>24</v>
      </c>
      <c r="B42" s="90" t="s">
        <v>282</v>
      </c>
      <c r="C42" s="72"/>
      <c r="D42" s="72"/>
      <c r="E42" s="71">
        <f t="shared" si="0"/>
        <v>0</v>
      </c>
      <c r="G42" s="106"/>
    </row>
    <row r="43" spans="1:7" ht="14.4" thickTop="1" thickBot="1" x14ac:dyDescent="0.3">
      <c r="A43" s="69">
        <v>25</v>
      </c>
      <c r="B43" s="92" t="s">
        <v>15</v>
      </c>
      <c r="C43" s="70">
        <f>C41+C42</f>
        <v>335400</v>
      </c>
      <c r="D43" s="70">
        <f>D41+D42</f>
        <v>63054.168979954367</v>
      </c>
      <c r="E43" s="70">
        <f t="shared" si="0"/>
        <v>18.799692599867136</v>
      </c>
    </row>
    <row r="44" spans="1:7" ht="14.4" thickTop="1" thickBot="1" x14ac:dyDescent="0.3">
      <c r="A44" s="69">
        <v>26</v>
      </c>
      <c r="B44" s="91" t="s">
        <v>5</v>
      </c>
      <c r="C44" s="72">
        <v>31365</v>
      </c>
      <c r="D44" s="72">
        <v>6126.7123429572712</v>
      </c>
      <c r="E44" s="71">
        <f t="shared" si="0"/>
        <v>19.533595864681242</v>
      </c>
    </row>
    <row r="45" spans="1:7" ht="14.4" thickTop="1" thickBot="1" x14ac:dyDescent="0.3">
      <c r="A45" s="69">
        <v>27</v>
      </c>
      <c r="B45" s="92" t="s">
        <v>18</v>
      </c>
      <c r="C45" s="70">
        <f>C43-C44</f>
        <v>304035</v>
      </c>
      <c r="D45" s="70">
        <f>D43-D44</f>
        <v>56927.4566369971</v>
      </c>
      <c r="E45" s="70">
        <f t="shared" si="0"/>
        <v>18.723981330109066</v>
      </c>
    </row>
    <row r="46" spans="1:7" ht="14.4" thickTop="1" thickBot="1" x14ac:dyDescent="0.3">
      <c r="A46" s="69">
        <v>28</v>
      </c>
      <c r="B46" s="93" t="s">
        <v>6</v>
      </c>
      <c r="C46" s="72"/>
      <c r="D46" s="72"/>
      <c r="E46" s="71">
        <f t="shared" si="0"/>
        <v>0</v>
      </c>
    </row>
    <row r="47" spans="1:7" ht="27.6" thickTop="1" thickBot="1" x14ac:dyDescent="0.3">
      <c r="A47" s="69">
        <v>29</v>
      </c>
      <c r="B47" s="92" t="s">
        <v>284</v>
      </c>
      <c r="C47" s="70">
        <f>C45-C46</f>
        <v>304035</v>
      </c>
      <c r="D47" s="70">
        <f>D45-D46</f>
        <v>56927.4566369971</v>
      </c>
      <c r="E47" s="70">
        <f t="shared" si="0"/>
        <v>18.723981330109066</v>
      </c>
    </row>
    <row r="48" spans="1:7" ht="14.4" thickTop="1" thickBot="1" x14ac:dyDescent="0.3">
      <c r="A48" s="69">
        <v>30</v>
      </c>
      <c r="B48" s="90" t="s">
        <v>285</v>
      </c>
      <c r="C48" s="72">
        <v>208155</v>
      </c>
      <c r="D48" s="72">
        <v>78494.7</v>
      </c>
      <c r="E48" s="71">
        <f t="shared" si="0"/>
        <v>37.709735533616772</v>
      </c>
    </row>
    <row r="49" spans="1:5" ht="14.4" thickTop="1" thickBot="1" x14ac:dyDescent="0.3">
      <c r="A49" s="69">
        <v>31</v>
      </c>
      <c r="B49" s="92" t="s">
        <v>286</v>
      </c>
      <c r="C49" s="70">
        <f>C45+C48</f>
        <v>512190</v>
      </c>
      <c r="D49" s="70">
        <f>D45+D48</f>
        <v>135422.1566369971</v>
      </c>
      <c r="E49" s="70">
        <f t="shared" si="0"/>
        <v>26.439828313125425</v>
      </c>
    </row>
    <row r="50" spans="1:5" ht="13.8" thickTop="1" x14ac:dyDescent="0.25">
      <c r="A50" s="107"/>
      <c r="B50" s="112"/>
      <c r="C50" s="112"/>
      <c r="D50" s="107"/>
      <c r="E50" s="107"/>
    </row>
    <row r="51" spans="1:5" x14ac:dyDescent="0.25">
      <c r="A51" s="107"/>
      <c r="B51" s="112"/>
      <c r="C51" s="112"/>
      <c r="D51" s="107"/>
      <c r="E51" s="107"/>
    </row>
    <row r="52" spans="1:5" x14ac:dyDescent="0.25">
      <c r="A52" s="107"/>
      <c r="B52" s="107"/>
      <c r="C52" s="107"/>
      <c r="D52" s="107"/>
      <c r="E52" s="107"/>
    </row>
    <row r="53" spans="1:5" x14ac:dyDescent="0.25">
      <c r="A53" s="107"/>
      <c r="B53" s="107"/>
      <c r="C53" s="107"/>
      <c r="D53" s="107"/>
      <c r="E53" s="107"/>
    </row>
    <row r="54" spans="1:5" x14ac:dyDescent="0.2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28" zoomScale="90" zoomScaleNormal="90" workbookViewId="0">
      <selection activeCell="C47" sqref="C47:C48"/>
    </sheetView>
  </sheetViews>
  <sheetFormatPr defaultColWidth="9.109375" defaultRowHeight="13.2" x14ac:dyDescent="0.25"/>
  <cols>
    <col min="1" max="1" width="69.33203125" style="4" customWidth="1"/>
    <col min="2" max="2" width="14.5546875" style="4" customWidth="1"/>
    <col min="3" max="3" width="15.33203125" style="4" customWidth="1"/>
    <col min="4" max="4" width="12.6640625" style="4" customWidth="1"/>
    <col min="5" max="16384" width="9.109375" style="4"/>
  </cols>
  <sheetData>
    <row r="1" spans="1:11" s="7" customFormat="1" x14ac:dyDescent="0.25">
      <c r="A1" s="61" t="s">
        <v>311</v>
      </c>
      <c r="B1" s="241" t="str">
        <f>'ФИ-Почетна'!$C$18</f>
        <v>ГД Гранит АД Скопје</v>
      </c>
      <c r="C1" s="241"/>
      <c r="D1" s="241"/>
    </row>
    <row r="2" spans="1:11" s="7" customFormat="1" x14ac:dyDescent="0.25">
      <c r="A2" s="61" t="s">
        <v>319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11" s="7" customFormat="1" ht="12.75" customHeight="1" x14ac:dyDescent="0.25">
      <c r="A3" s="65" t="s">
        <v>316</v>
      </c>
      <c r="B3" s="66">
        <f>'ФИ-Почетна'!$C$23</f>
        <v>2020</v>
      </c>
      <c r="C3" s="63"/>
      <c r="D3" s="67"/>
      <c r="E3" s="9"/>
      <c r="F3" s="9"/>
    </row>
    <row r="4" spans="1:11" s="7" customFormat="1" ht="14.25" customHeight="1" x14ac:dyDescent="0.25">
      <c r="A4" s="65" t="s">
        <v>320</v>
      </c>
      <c r="B4" s="68" t="str">
        <f>'ФИ-Почетна'!$C$20</f>
        <v>да</v>
      </c>
      <c r="C4" s="67"/>
      <c r="D4" s="67"/>
    </row>
    <row r="5" spans="1:11" s="7" customFormat="1" ht="18.75" customHeight="1" x14ac:dyDescent="0.3">
      <c r="A5" s="240" t="s">
        <v>111</v>
      </c>
      <c r="B5" s="240"/>
      <c r="C5" s="240"/>
      <c r="D5" s="3"/>
    </row>
    <row r="6" spans="1:11" ht="14.25" customHeight="1" x14ac:dyDescent="0.25">
      <c r="A6" s="2"/>
      <c r="B6" s="2"/>
      <c r="C6" s="2"/>
      <c r="D6" s="2"/>
    </row>
    <row r="7" spans="1:11" ht="14.25" customHeight="1" thickBot="1" x14ac:dyDescent="0.3">
      <c r="A7" s="2"/>
      <c r="B7" s="22"/>
      <c r="C7" s="239" t="s">
        <v>24</v>
      </c>
      <c r="D7" s="239"/>
      <c r="E7" s="10"/>
    </row>
    <row r="8" spans="1:11" s="11" customFormat="1" ht="41.25" customHeight="1" thickTop="1" thickBot="1" x14ac:dyDescent="0.3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4" thickTop="1" thickBot="1" x14ac:dyDescent="0.3">
      <c r="A9" s="32" t="s">
        <v>65</v>
      </c>
      <c r="B9" s="33">
        <f>B10+B12+B13+B14+B15+B16+B17+B18+B19+B20+B21+B22+B23+B24+B25+B26+B27+B28</f>
        <v>520431</v>
      </c>
      <c r="C9" s="33">
        <f>C10+C12+C13+C14+C15+C16+C17+C18+C19+C20+C21+C22+C23+C24+C25+C26+C27+C28</f>
        <v>-41704.791294314375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Top="1" thickBot="1" x14ac:dyDescent="0.3">
      <c r="A10" s="5" t="s">
        <v>47</v>
      </c>
      <c r="B10" s="29">
        <v>335400</v>
      </c>
      <c r="C10" s="29">
        <v>56927.4566369971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 x14ac:dyDescent="0.3">
      <c r="A11" s="118" t="s">
        <v>61</v>
      </c>
      <c r="B11" s="23"/>
      <c r="C11" s="23"/>
      <c r="D11" s="117">
        <v>0</v>
      </c>
      <c r="E11" s="7"/>
      <c r="F11" s="7"/>
      <c r="G11" s="12"/>
      <c r="H11" s="12"/>
      <c r="I11" s="12"/>
      <c r="J11" s="7"/>
      <c r="K11" s="7"/>
    </row>
    <row r="12" spans="1:11" ht="15.75" customHeight="1" thickTop="1" thickBot="1" x14ac:dyDescent="0.3">
      <c r="A12" s="24" t="s">
        <v>31</v>
      </c>
      <c r="B12" s="29">
        <v>296888</v>
      </c>
      <c r="C12" s="29">
        <v>292807.07648304215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 x14ac:dyDescent="0.3">
      <c r="A13" s="24" t="s">
        <v>68</v>
      </c>
      <c r="B13" s="29">
        <v>-26357</v>
      </c>
      <c r="C13" s="29">
        <v>15533.479869999999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 x14ac:dyDescent="0.3">
      <c r="A14" s="24" t="s">
        <v>48</v>
      </c>
      <c r="B14" s="29">
        <v>-44943</v>
      </c>
      <c r="C14" s="29">
        <v>-40617.231833065394</v>
      </c>
      <c r="D14" s="117"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 x14ac:dyDescent="0.3">
      <c r="A15" s="24" t="s">
        <v>49</v>
      </c>
      <c r="B15" s="29">
        <v>72131</v>
      </c>
      <c r="C15" s="29">
        <v>-298068.40770857589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 x14ac:dyDescent="0.3">
      <c r="A16" s="24" t="s">
        <v>50</v>
      </c>
      <c r="B16" s="29">
        <v>272527</v>
      </c>
      <c r="C16" s="29">
        <v>5883.2355067339986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 x14ac:dyDescent="0.3">
      <c r="A17" s="24" t="s">
        <v>51</v>
      </c>
      <c r="B17" s="29"/>
      <c r="C17" s="29">
        <v>153444.96593655858</v>
      </c>
      <c r="D17" s="117"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 x14ac:dyDescent="0.3">
      <c r="A18" s="24" t="s">
        <v>52</v>
      </c>
      <c r="B18" s="29">
        <v>125848</v>
      </c>
      <c r="C18" s="29">
        <v>190957.25879207003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 x14ac:dyDescent="0.3">
      <c r="A19" s="24" t="s">
        <v>53</v>
      </c>
      <c r="B19" s="29">
        <v>-146007</v>
      </c>
      <c r="C19" s="29">
        <v>-209733.1154551119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 x14ac:dyDescent="0.3">
      <c r="A20" s="24" t="s">
        <v>54</v>
      </c>
      <c r="B20" s="29">
        <v>-273480</v>
      </c>
      <c r="C20" s="29">
        <v>-318739.90149999998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 x14ac:dyDescent="0.3">
      <c r="A21" s="24" t="s">
        <v>55</v>
      </c>
      <c r="B21" s="29">
        <v>-38310</v>
      </c>
      <c r="C21" s="29">
        <v>166854.87925058827</v>
      </c>
      <c r="D21" s="117">
        <f>IF(B21&lt;=0,0,C21/B21*100)</f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 x14ac:dyDescent="0.3">
      <c r="A22" s="24" t="s">
        <v>56</v>
      </c>
      <c r="B22" s="29">
        <v>28548</v>
      </c>
      <c r="C22" s="29">
        <v>6954.0140479642942</v>
      </c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 x14ac:dyDescent="0.3">
      <c r="A23" s="24" t="s">
        <v>62</v>
      </c>
      <c r="B23" s="29">
        <v>-2695</v>
      </c>
      <c r="C23" s="29">
        <v>-1373.5013215156741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 x14ac:dyDescent="0.3">
      <c r="A24" s="24" t="s">
        <v>63</v>
      </c>
      <c r="B24" s="29">
        <v>-47754</v>
      </c>
      <c r="C24" s="29">
        <v>-62535</v>
      </c>
      <c r="D24" s="117">
        <f>IF(B24&lt;=0,0,C24/B24*100)</f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 x14ac:dyDescent="0.3">
      <c r="A25" s="24" t="s">
        <v>64</v>
      </c>
      <c r="B25" s="29">
        <v>-31365</v>
      </c>
      <c r="C25" s="29">
        <v>0</v>
      </c>
      <c r="D25" s="117"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 x14ac:dyDescent="0.3">
      <c r="A26" s="24" t="s">
        <v>66</v>
      </c>
      <c r="B26" s="29"/>
      <c r="C26" s="29"/>
      <c r="D26" s="117"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 x14ac:dyDescent="0.3">
      <c r="A27" s="24" t="s">
        <v>67</v>
      </c>
      <c r="B27" s="29"/>
      <c r="C27" s="29"/>
      <c r="D27" s="117"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 x14ac:dyDescent="0.3">
      <c r="A28" s="24" t="s">
        <v>92</v>
      </c>
      <c r="B28" s="29"/>
      <c r="C28" s="29"/>
      <c r="D28" s="117"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 x14ac:dyDescent="0.3">
      <c r="A29" s="32" t="s">
        <v>80</v>
      </c>
      <c r="B29" s="33">
        <f>SUM(B30:B38)</f>
        <v>-303476</v>
      </c>
      <c r="C29" s="33">
        <f>SUM(C30:C38)</f>
        <v>123761.07038801289</v>
      </c>
      <c r="D29" s="119">
        <v>0</v>
      </c>
      <c r="E29" s="7"/>
      <c r="F29" s="7"/>
    </row>
    <row r="30" spans="1:11" ht="18" customHeight="1" thickTop="1" thickBot="1" x14ac:dyDescent="0.3">
      <c r="A30" s="24" t="s">
        <v>93</v>
      </c>
      <c r="B30" s="29">
        <v>-158765</v>
      </c>
      <c r="C30" s="29">
        <v>-143650.12599999999</v>
      </c>
      <c r="D30" s="117">
        <v>0</v>
      </c>
      <c r="E30" s="7"/>
      <c r="F30" s="7"/>
    </row>
    <row r="31" spans="1:11" ht="16.5" customHeight="1" thickTop="1" thickBot="1" x14ac:dyDescent="0.3">
      <c r="A31" s="24" t="s">
        <v>94</v>
      </c>
      <c r="B31" s="29">
        <v>0</v>
      </c>
      <c r="C31" s="29">
        <v>95698.080066497147</v>
      </c>
      <c r="D31" s="117">
        <v>0</v>
      </c>
      <c r="E31" s="7"/>
      <c r="F31" s="7"/>
    </row>
    <row r="32" spans="1:11" ht="27.6" thickTop="1" thickBot="1" x14ac:dyDescent="0.3">
      <c r="A32" s="24" t="s">
        <v>98</v>
      </c>
      <c r="B32" s="29">
        <v>0</v>
      </c>
      <c r="C32" s="29"/>
      <c r="D32" s="117">
        <v>0</v>
      </c>
      <c r="E32" s="7"/>
      <c r="F32" s="7"/>
    </row>
    <row r="33" spans="1:6" ht="31.5" customHeight="1" thickTop="1" thickBot="1" x14ac:dyDescent="0.3">
      <c r="A33" s="24" t="s">
        <v>97</v>
      </c>
      <c r="B33" s="29">
        <v>24</v>
      </c>
      <c r="C33" s="29">
        <v>107804.59100000001</v>
      </c>
      <c r="D33" s="117">
        <v>0</v>
      </c>
      <c r="E33" s="7"/>
      <c r="F33" s="7"/>
    </row>
    <row r="34" spans="1:6" ht="27.6" thickTop="1" thickBot="1" x14ac:dyDescent="0.3">
      <c r="A34" s="24" t="s">
        <v>99</v>
      </c>
      <c r="B34" s="29">
        <v>-195184</v>
      </c>
      <c r="C34" s="29">
        <v>0</v>
      </c>
      <c r="D34" s="117">
        <v>0</v>
      </c>
      <c r="E34" s="7"/>
      <c r="F34" s="7"/>
    </row>
    <row r="35" spans="1:6" ht="27.6" thickTop="1" thickBot="1" x14ac:dyDescent="0.3">
      <c r="A35" s="24" t="s">
        <v>100</v>
      </c>
      <c r="B35" s="29"/>
      <c r="C35" s="29">
        <v>2.4000000033993274E-2</v>
      </c>
      <c r="D35" s="117">
        <v>0</v>
      </c>
      <c r="E35" s="7"/>
      <c r="F35" s="7"/>
    </row>
    <row r="36" spans="1:6" ht="14.4" thickTop="1" thickBot="1" x14ac:dyDescent="0.3">
      <c r="A36" s="24" t="s">
        <v>101</v>
      </c>
      <c r="B36" s="29">
        <v>2695</v>
      </c>
      <c r="C36" s="29">
        <v>1373.5013215156741</v>
      </c>
      <c r="D36" s="117">
        <v>0</v>
      </c>
      <c r="E36" s="7"/>
      <c r="F36" s="7"/>
    </row>
    <row r="37" spans="1:6" ht="14.4" thickTop="1" thickBot="1" x14ac:dyDescent="0.3">
      <c r="A37" s="24" t="s">
        <v>102</v>
      </c>
      <c r="B37" s="29">
        <v>47754</v>
      </c>
      <c r="C37" s="29">
        <v>62535</v>
      </c>
      <c r="D37" s="117">
        <v>0</v>
      </c>
      <c r="E37" s="7"/>
      <c r="F37" s="7"/>
    </row>
    <row r="38" spans="1:6" ht="14.4" thickTop="1" thickBot="1" x14ac:dyDescent="0.3">
      <c r="A38" s="24" t="s">
        <v>103</v>
      </c>
      <c r="B38" s="29"/>
      <c r="C38" s="29">
        <v>0</v>
      </c>
      <c r="D38" s="117">
        <f>IF(B38&lt;=0,0,C38/B38*100)</f>
        <v>0</v>
      </c>
      <c r="E38" s="7"/>
      <c r="F38" s="7"/>
    </row>
    <row r="39" spans="1:6" ht="14.4" thickTop="1" thickBot="1" x14ac:dyDescent="0.3">
      <c r="A39" s="32" t="s">
        <v>104</v>
      </c>
      <c r="B39" s="33">
        <f>B40+B41+B42+B43+B44+B45+B46</f>
        <v>-407109</v>
      </c>
      <c r="C39" s="33">
        <f>SUM(C40:C46)</f>
        <v>-114866.22900000001</v>
      </c>
      <c r="D39" s="119">
        <f>IF(B39&lt;=0,0,C39/B39*100)</f>
        <v>0</v>
      </c>
      <c r="E39" s="7"/>
      <c r="F39" s="7"/>
    </row>
    <row r="40" spans="1:6" ht="27.6" thickTop="1" thickBot="1" x14ac:dyDescent="0.3">
      <c r="A40" s="24" t="s">
        <v>107</v>
      </c>
      <c r="B40" s="29">
        <v>0</v>
      </c>
      <c r="C40" s="29"/>
      <c r="D40" s="117">
        <f>IF(B40&lt;=0,0,C40/B40*100)</f>
        <v>0</v>
      </c>
      <c r="E40" s="7"/>
      <c r="F40" s="7"/>
    </row>
    <row r="41" spans="1:6" ht="14.4" thickTop="1" thickBot="1" x14ac:dyDescent="0.3">
      <c r="A41" s="24" t="s">
        <v>108</v>
      </c>
      <c r="B41" s="29">
        <v>0</v>
      </c>
      <c r="C41" s="29"/>
      <c r="D41" s="117">
        <f t="shared" ref="D41:D47" si="0">IF(B41&lt;=0,0,C41/B41*100)</f>
        <v>0</v>
      </c>
      <c r="E41" s="7"/>
      <c r="F41" s="7"/>
    </row>
    <row r="42" spans="1:6" ht="27.6" thickTop="1" thickBot="1" x14ac:dyDescent="0.3">
      <c r="A42" s="24" t="s">
        <v>109</v>
      </c>
      <c r="B42" s="29">
        <v>-298002</v>
      </c>
      <c r="C42" s="29">
        <v>0</v>
      </c>
      <c r="D42" s="117">
        <f t="shared" si="0"/>
        <v>0</v>
      </c>
      <c r="E42" s="7"/>
      <c r="F42" s="7"/>
    </row>
    <row r="43" spans="1:6" ht="14.4" thickTop="1" thickBot="1" x14ac:dyDescent="0.3">
      <c r="A43" s="24" t="s">
        <v>57</v>
      </c>
      <c r="B43" s="29">
        <v>0</v>
      </c>
      <c r="C43" s="29"/>
      <c r="D43" s="117">
        <f t="shared" si="0"/>
        <v>0</v>
      </c>
      <c r="E43" s="7"/>
      <c r="F43" s="7"/>
    </row>
    <row r="44" spans="1:6" ht="14.4" thickTop="1" thickBot="1" x14ac:dyDescent="0.3">
      <c r="A44" s="24" t="s">
        <v>58</v>
      </c>
      <c r="B44" s="29">
        <v>-109107</v>
      </c>
      <c r="C44" s="29">
        <v>-114866.22900000001</v>
      </c>
      <c r="D44" s="117">
        <f t="shared" si="0"/>
        <v>0</v>
      </c>
      <c r="E44" s="7"/>
      <c r="F44" s="7"/>
    </row>
    <row r="45" spans="1:6" ht="14.4" thickTop="1" thickBot="1" x14ac:dyDescent="0.3">
      <c r="A45" s="24" t="s">
        <v>224</v>
      </c>
      <c r="B45" s="29"/>
      <c r="C45" s="29"/>
      <c r="D45" s="117">
        <f t="shared" si="0"/>
        <v>0</v>
      </c>
      <c r="E45" s="7"/>
      <c r="F45" s="7"/>
    </row>
    <row r="46" spans="1:6" ht="16.5" customHeight="1" thickTop="1" thickBot="1" x14ac:dyDescent="0.3">
      <c r="A46" s="24" t="s">
        <v>110</v>
      </c>
      <c r="B46" s="29"/>
      <c r="C46" s="29"/>
      <c r="D46" s="117">
        <f t="shared" si="0"/>
        <v>0</v>
      </c>
      <c r="E46" s="7"/>
      <c r="F46" s="7"/>
    </row>
    <row r="47" spans="1:6" ht="14.4" thickTop="1" thickBot="1" x14ac:dyDescent="0.3">
      <c r="A47" s="32" t="s">
        <v>59</v>
      </c>
      <c r="B47" s="33">
        <f>B9+B29+B39</f>
        <v>-190154</v>
      </c>
      <c r="C47" s="33">
        <f>C9+C29+C39</f>
        <v>-32809.949906301496</v>
      </c>
      <c r="D47" s="33">
        <f t="shared" si="0"/>
        <v>0</v>
      </c>
      <c r="E47" s="7"/>
      <c r="F47" s="7"/>
    </row>
    <row r="48" spans="1:6" ht="14.4" thickTop="1" thickBot="1" x14ac:dyDescent="0.3">
      <c r="A48" s="5" t="s">
        <v>60</v>
      </c>
      <c r="B48" s="29">
        <v>300883</v>
      </c>
      <c r="C48" s="29">
        <v>110729</v>
      </c>
      <c r="D48" s="117">
        <v>0</v>
      </c>
      <c r="E48" s="7"/>
      <c r="F48" s="7"/>
    </row>
    <row r="49" spans="1:6" ht="14.4" thickTop="1" thickBot="1" x14ac:dyDescent="0.3">
      <c r="A49" s="32" t="s">
        <v>226</v>
      </c>
      <c r="B49" s="33">
        <v>110729</v>
      </c>
      <c r="C49" s="33">
        <v>77919</v>
      </c>
      <c r="D49" s="33">
        <v>0</v>
      </c>
      <c r="E49" s="7"/>
      <c r="F49" s="7"/>
    </row>
    <row r="50" spans="1:6" ht="13.8" thickTop="1" x14ac:dyDescent="0.25">
      <c r="A50" s="2"/>
      <c r="B50" s="2"/>
      <c r="C50" s="3"/>
      <c r="D50" s="3"/>
      <c r="E50" s="7"/>
      <c r="F50" s="7"/>
    </row>
    <row r="51" spans="1:6" x14ac:dyDescent="0.25">
      <c r="A51" s="7"/>
      <c r="B51" s="13"/>
      <c r="C51" s="7"/>
      <c r="D51" s="7"/>
      <c r="E51" s="7"/>
      <c r="F51" s="7"/>
    </row>
    <row r="52" spans="1:6" x14ac:dyDescent="0.25">
      <c r="A52" s="7"/>
      <c r="B52" s="13"/>
      <c r="C52" s="7"/>
      <c r="D52" s="7"/>
      <c r="E52" s="7"/>
      <c r="F52" s="7"/>
    </row>
    <row r="53" spans="1:6" x14ac:dyDescent="0.25">
      <c r="A53" s="7"/>
      <c r="B53" s="13"/>
      <c r="C53" s="7"/>
      <c r="D53" s="7"/>
      <c r="E53" s="7"/>
      <c r="F53" s="7"/>
    </row>
    <row r="54" spans="1:6" x14ac:dyDescent="0.25">
      <c r="A54" s="7"/>
      <c r="B54" s="7"/>
      <c r="C54" s="7"/>
      <c r="D54" s="7"/>
      <c r="E54" s="7"/>
      <c r="F54" s="7"/>
    </row>
    <row r="55" spans="1:6" x14ac:dyDescent="0.25">
      <c r="A55" s="7"/>
      <c r="B55" s="13"/>
      <c r="C55" s="7"/>
      <c r="D55" s="7"/>
      <c r="E55" s="7"/>
      <c r="F55" s="7"/>
    </row>
    <row r="56" spans="1:6" x14ac:dyDescent="0.25">
      <c r="A56" s="7"/>
      <c r="B56" s="13"/>
      <c r="C56" s="7"/>
      <c r="D56" s="7"/>
      <c r="E56" s="7"/>
      <c r="F56" s="7"/>
    </row>
    <row r="57" spans="1:6" x14ac:dyDescent="0.25">
      <c r="A57" s="7"/>
      <c r="B57" s="13"/>
      <c r="C57" s="7"/>
      <c r="D57" s="7"/>
      <c r="E57" s="7"/>
      <c r="F57" s="7"/>
    </row>
    <row r="58" spans="1:6" x14ac:dyDescent="0.25">
      <c r="A58" s="7"/>
      <c r="B58" s="13"/>
      <c r="C58" s="7"/>
      <c r="D58" s="7"/>
      <c r="E58" s="7"/>
      <c r="F58" s="7"/>
    </row>
    <row r="59" spans="1:6" x14ac:dyDescent="0.25">
      <c r="A59" s="7"/>
      <c r="B59" s="13"/>
      <c r="C59" s="7"/>
      <c r="D59" s="7"/>
      <c r="E59" s="7"/>
      <c r="F59" s="7"/>
    </row>
    <row r="60" spans="1:6" x14ac:dyDescent="0.25">
      <c r="A60" s="7"/>
      <c r="B60" s="7"/>
      <c r="C60" s="7"/>
      <c r="D60" s="7"/>
      <c r="E60" s="7"/>
      <c r="F60" s="7"/>
    </row>
    <row r="61" spans="1:6" x14ac:dyDescent="0.25">
      <c r="A61" s="7"/>
      <c r="B61" s="7"/>
      <c r="C61" s="7"/>
      <c r="D61" s="7"/>
      <c r="E61" s="7"/>
      <c r="F61" s="7"/>
    </row>
    <row r="62" spans="1:6" x14ac:dyDescent="0.25">
      <c r="A62" s="7"/>
      <c r="B62" s="7"/>
      <c r="C62" s="7"/>
      <c r="D62" s="7"/>
      <c r="E62" s="7"/>
      <c r="F62" s="7"/>
    </row>
    <row r="63" spans="1:6" x14ac:dyDescent="0.25">
      <c r="A63" s="7"/>
      <c r="B63" s="7"/>
      <c r="C63" s="7"/>
      <c r="D63" s="7"/>
      <c r="E63" s="7"/>
      <c r="F63" s="7"/>
    </row>
    <row r="64" spans="1:6" x14ac:dyDescent="0.2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19" zoomScale="90" zoomScaleNormal="90" workbookViewId="0">
      <selection activeCell="E45" sqref="E45"/>
    </sheetView>
  </sheetViews>
  <sheetFormatPr defaultColWidth="9.109375" defaultRowHeight="13.2" x14ac:dyDescent="0.25"/>
  <cols>
    <col min="1" max="1" width="51.6640625" style="1" customWidth="1"/>
    <col min="2" max="2" width="13" style="1" customWidth="1"/>
    <col min="3" max="3" width="12" style="1" customWidth="1"/>
    <col min="4" max="4" width="11.33203125" style="1" customWidth="1"/>
    <col min="5" max="5" width="13.88671875" style="1" customWidth="1"/>
    <col min="6" max="6" width="10.6640625" style="1" customWidth="1"/>
    <col min="7" max="7" width="15.44140625" style="1" customWidth="1"/>
    <col min="8" max="16384" width="9.109375" style="1"/>
  </cols>
  <sheetData>
    <row r="1" spans="1:7" ht="15.75" customHeight="1" x14ac:dyDescent="0.25">
      <c r="A1" s="61" t="s">
        <v>311</v>
      </c>
      <c r="B1" s="241" t="str">
        <f>'ФИ-Почетна'!$C$18</f>
        <v>ГД Гранит АД Скопје</v>
      </c>
      <c r="C1" s="249"/>
      <c r="D1" s="249"/>
      <c r="E1" s="34"/>
      <c r="F1" s="244"/>
      <c r="G1" s="244"/>
    </row>
    <row r="2" spans="1:7" ht="12.75" customHeight="1" x14ac:dyDescent="0.25">
      <c r="A2" s="61" t="s">
        <v>319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 x14ac:dyDescent="0.25">
      <c r="A3" s="65" t="s">
        <v>316</v>
      </c>
      <c r="B3" s="66">
        <f>'ФИ-Почетна'!$C$23</f>
        <v>2020</v>
      </c>
      <c r="C3" s="63"/>
      <c r="D3" s="67"/>
      <c r="E3" s="30"/>
      <c r="F3" s="35"/>
      <c r="G3" s="35"/>
    </row>
    <row r="4" spans="1:7" ht="12.75" customHeight="1" x14ac:dyDescent="0.25">
      <c r="A4" s="65" t="s">
        <v>320</v>
      </c>
      <c r="B4" s="68" t="str">
        <f>'ФИ-Почетна'!$C$20</f>
        <v>да</v>
      </c>
      <c r="C4" s="67"/>
      <c r="D4" s="67"/>
      <c r="E4" s="30"/>
      <c r="F4" s="35"/>
      <c r="G4" s="35"/>
    </row>
    <row r="5" spans="1:7" ht="33.75" customHeight="1" x14ac:dyDescent="0.25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 x14ac:dyDescent="0.25">
      <c r="A6" s="6"/>
      <c r="B6" s="31"/>
      <c r="C6" s="31"/>
      <c r="D6" s="31"/>
      <c r="E6" s="248" t="s">
        <v>24</v>
      </c>
      <c r="F6" s="248"/>
      <c r="G6" s="248"/>
    </row>
    <row r="7" spans="1:7" ht="18" customHeight="1" x14ac:dyDescent="0.25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 x14ac:dyDescent="0.25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x14ac:dyDescent="0.25">
      <c r="A9" s="205" t="s">
        <v>113</v>
      </c>
      <c r="B9" s="25">
        <v>932366</v>
      </c>
      <c r="C9" s="25">
        <v>51895</v>
      </c>
      <c r="D9" s="25">
        <v>1112884</v>
      </c>
      <c r="E9" s="25">
        <v>3026912</v>
      </c>
      <c r="F9" s="25"/>
      <c r="G9" s="18">
        <f t="shared" ref="G9:G27" si="0">SUM(B9:F9)</f>
        <v>5124057</v>
      </c>
    </row>
    <row r="10" spans="1:7" x14ac:dyDescent="0.2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x14ac:dyDescent="0.2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x14ac:dyDescent="0.2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x14ac:dyDescent="0.2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x14ac:dyDescent="0.25">
      <c r="A14" s="206" t="s">
        <v>117</v>
      </c>
      <c r="B14" s="26"/>
      <c r="C14" s="26"/>
      <c r="D14" s="26"/>
      <c r="E14" s="26">
        <v>304035</v>
      </c>
      <c r="F14" s="26"/>
      <c r="G14" s="18">
        <f t="shared" si="0"/>
        <v>304035</v>
      </c>
    </row>
    <row r="15" spans="1:7" x14ac:dyDescent="0.25">
      <c r="A15" s="206" t="s">
        <v>119</v>
      </c>
      <c r="B15" s="26"/>
      <c r="C15" s="26"/>
      <c r="D15" s="26">
        <v>129756</v>
      </c>
      <c r="E15" s="26">
        <v>-129756</v>
      </c>
      <c r="F15" s="26"/>
      <c r="G15" s="18">
        <f t="shared" si="0"/>
        <v>0</v>
      </c>
    </row>
    <row r="16" spans="1:7" ht="28.5" customHeight="1" x14ac:dyDescent="0.25">
      <c r="A16" s="206" t="s">
        <v>229</v>
      </c>
      <c r="B16" s="26"/>
      <c r="C16" s="26"/>
      <c r="D16" s="26"/>
      <c r="E16" s="26">
        <v>-83106</v>
      </c>
      <c r="F16" s="26"/>
      <c r="G16" s="18">
        <f t="shared" si="0"/>
        <v>-83106</v>
      </c>
    </row>
    <row r="17" spans="1:7" ht="26.4" x14ac:dyDescent="0.25">
      <c r="A17" s="206" t="s">
        <v>131</v>
      </c>
      <c r="B17" s="26"/>
      <c r="C17" s="26"/>
      <c r="D17" s="26"/>
      <c r="E17" s="26">
        <v>-26000</v>
      </c>
      <c r="F17" s="26"/>
      <c r="G17" s="18">
        <f t="shared" si="0"/>
        <v>-26000</v>
      </c>
    </row>
    <row r="18" spans="1:7" x14ac:dyDescent="0.2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x14ac:dyDescent="0.2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4" x14ac:dyDescent="0.25">
      <c r="A20" s="206" t="s">
        <v>120</v>
      </c>
      <c r="B20" s="26"/>
      <c r="C20" s="26"/>
      <c r="D20" s="26">
        <v>181692</v>
      </c>
      <c r="E20" s="26"/>
      <c r="F20" s="26"/>
      <c r="G20" s="18">
        <f t="shared" si="0"/>
        <v>181692</v>
      </c>
    </row>
    <row r="21" spans="1:7" ht="26.4" x14ac:dyDescent="0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4" x14ac:dyDescent="0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x14ac:dyDescent="0.2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x14ac:dyDescent="0.2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x14ac:dyDescent="0.2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x14ac:dyDescent="0.25">
      <c r="A26" s="206" t="s">
        <v>124</v>
      </c>
      <c r="B26" s="26"/>
      <c r="C26" s="26"/>
      <c r="D26" s="26">
        <v>28277</v>
      </c>
      <c r="E26" s="26">
        <v>-1815</v>
      </c>
      <c r="F26" s="26"/>
      <c r="G26" s="18">
        <f t="shared" si="0"/>
        <v>26462</v>
      </c>
    </row>
    <row r="27" spans="1:7" ht="15.75" customHeight="1" thickBot="1" x14ac:dyDescent="0.3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4" thickTop="1" thickBot="1" x14ac:dyDescent="0.3">
      <c r="A28" s="208" t="s">
        <v>132</v>
      </c>
      <c r="B28" s="21">
        <f t="shared" ref="B28:G28" si="1">SUM(B9:B27)</f>
        <v>932366</v>
      </c>
      <c r="C28" s="21">
        <f t="shared" si="1"/>
        <v>51895</v>
      </c>
      <c r="D28" s="21">
        <f t="shared" si="1"/>
        <v>1452609</v>
      </c>
      <c r="E28" s="21">
        <f t="shared" si="1"/>
        <v>3090270</v>
      </c>
      <c r="F28" s="21">
        <f t="shared" si="1"/>
        <v>0</v>
      </c>
      <c r="G28" s="21">
        <f t="shared" si="1"/>
        <v>5527140</v>
      </c>
    </row>
    <row r="29" spans="1:7" ht="13.8" thickTop="1" x14ac:dyDescent="0.25">
      <c r="A29" s="209" t="s">
        <v>118</v>
      </c>
      <c r="B29" s="28"/>
      <c r="C29" s="28"/>
      <c r="D29" s="28"/>
      <c r="E29" s="28"/>
      <c r="F29" s="28"/>
      <c r="G29" s="20">
        <f t="shared" ref="G29:G46" si="2">SUM(B29:F29)</f>
        <v>0</v>
      </c>
    </row>
    <row r="30" spans="1:7" x14ac:dyDescent="0.2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x14ac:dyDescent="0.2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x14ac:dyDescent="0.2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x14ac:dyDescent="0.25">
      <c r="A33" s="206" t="s">
        <v>117</v>
      </c>
      <c r="B33" s="26"/>
      <c r="C33" s="26"/>
      <c r="D33" s="26"/>
      <c r="E33" s="26">
        <v>56927</v>
      </c>
      <c r="F33" s="26"/>
      <c r="G33" s="20">
        <f t="shared" si="2"/>
        <v>56927</v>
      </c>
    </row>
    <row r="34" spans="1:7" x14ac:dyDescent="0.25">
      <c r="A34" s="206" t="s">
        <v>119</v>
      </c>
      <c r="B34" s="26"/>
      <c r="C34" s="26"/>
      <c r="D34" s="26">
        <v>161319</v>
      </c>
      <c r="E34" s="26">
        <v>-161319</v>
      </c>
      <c r="F34" s="26"/>
      <c r="G34" s="20">
        <f t="shared" si="2"/>
        <v>0</v>
      </c>
    </row>
    <row r="35" spans="1:7" ht="26.4" x14ac:dyDescent="0.25">
      <c r="A35" s="206" t="s">
        <v>229</v>
      </c>
      <c r="B35" s="26"/>
      <c r="C35" s="26"/>
      <c r="D35" s="26"/>
      <c r="E35" s="26">
        <v>-92331</v>
      </c>
      <c r="F35" s="26"/>
      <c r="G35" s="20">
        <f t="shared" si="2"/>
        <v>-92331</v>
      </c>
    </row>
    <row r="36" spans="1:7" ht="26.4" x14ac:dyDescent="0.25">
      <c r="A36" s="206" t="s">
        <v>131</v>
      </c>
      <c r="B36" s="26"/>
      <c r="C36" s="26"/>
      <c r="D36" s="26"/>
      <c r="E36" s="26">
        <v>-30000</v>
      </c>
      <c r="F36" s="26"/>
      <c r="G36" s="20">
        <f t="shared" si="2"/>
        <v>-30000</v>
      </c>
    </row>
    <row r="37" spans="1:7" x14ac:dyDescent="0.2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x14ac:dyDescent="0.2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4" x14ac:dyDescent="0.25">
      <c r="A39" s="206" t="s">
        <v>120</v>
      </c>
      <c r="B39" s="26"/>
      <c r="C39" s="26"/>
      <c r="D39" s="26">
        <v>74019</v>
      </c>
      <c r="E39" s="26"/>
      <c r="F39" s="26"/>
      <c r="G39" s="20">
        <f t="shared" si="2"/>
        <v>74019</v>
      </c>
    </row>
    <row r="40" spans="1:7" ht="26.4" x14ac:dyDescent="0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4" x14ac:dyDescent="0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x14ac:dyDescent="0.2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x14ac:dyDescent="0.2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x14ac:dyDescent="0.2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x14ac:dyDescent="0.25">
      <c r="A45" s="206" t="s">
        <v>124</v>
      </c>
      <c r="B45" s="26"/>
      <c r="C45" s="26"/>
      <c r="D45" s="26">
        <v>4476</v>
      </c>
      <c r="E45" s="26"/>
      <c r="F45" s="26"/>
      <c r="G45" s="20">
        <f t="shared" si="2"/>
        <v>4476</v>
      </c>
    </row>
    <row r="46" spans="1:7" ht="15.75" customHeight="1" thickBot="1" x14ac:dyDescent="0.3">
      <c r="A46" s="207" t="s">
        <v>126</v>
      </c>
      <c r="B46" s="27"/>
      <c r="C46" s="27"/>
      <c r="D46" s="27"/>
      <c r="E46" s="27">
        <v>6158</v>
      </c>
      <c r="F46" s="27"/>
      <c r="G46" s="20">
        <f t="shared" si="2"/>
        <v>6158</v>
      </c>
    </row>
    <row r="47" spans="1:7" ht="14.4" thickTop="1" thickBot="1" x14ac:dyDescent="0.3">
      <c r="A47" s="208" t="s">
        <v>133</v>
      </c>
      <c r="B47" s="19">
        <f t="shared" ref="B47:G47" si="3">SUM(B28:B46)</f>
        <v>932366</v>
      </c>
      <c r="C47" s="19">
        <f t="shared" si="3"/>
        <v>51895</v>
      </c>
      <c r="D47" s="19">
        <f t="shared" si="3"/>
        <v>1692423</v>
      </c>
      <c r="E47" s="19">
        <f t="shared" si="3"/>
        <v>2869705</v>
      </c>
      <c r="F47" s="19">
        <f t="shared" si="3"/>
        <v>0</v>
      </c>
      <c r="G47" s="19">
        <f t="shared" si="3"/>
        <v>5546389</v>
      </c>
    </row>
    <row r="48" spans="1:7" ht="13.8" thickTop="1" x14ac:dyDescent="0.25">
      <c r="A48" s="6"/>
      <c r="B48" s="6"/>
      <c r="C48" s="6"/>
      <c r="D48" s="6"/>
      <c r="E48" s="6"/>
      <c r="F48" s="6"/>
      <c r="G48" s="6"/>
    </row>
    <row r="49" spans="1:7" x14ac:dyDescent="0.25">
      <c r="A49" s="6"/>
      <c r="B49" s="6"/>
      <c r="C49" s="6"/>
      <c r="D49" s="6"/>
      <c r="E49" s="6"/>
      <c r="F49" s="6"/>
      <c r="G49" s="6"/>
    </row>
    <row r="50" spans="1:7" x14ac:dyDescent="0.25">
      <c r="A50" s="6"/>
      <c r="B50" s="6"/>
      <c r="C50" s="6"/>
      <c r="D50" s="6"/>
      <c r="E50" s="6"/>
      <c r="F50" s="6"/>
      <c r="G50" s="6"/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6"/>
      <c r="B52" s="6"/>
      <c r="C52" s="6"/>
      <c r="D52" s="6"/>
      <c r="E52" s="6"/>
      <c r="F52" s="6"/>
      <c r="G52" s="6"/>
    </row>
    <row r="53" spans="1:7" x14ac:dyDescent="0.25">
      <c r="A53" s="6"/>
      <c r="B53" s="6"/>
      <c r="C53" s="6"/>
      <c r="D53" s="6"/>
      <c r="E53" s="6"/>
      <c r="F53" s="6"/>
      <c r="G53" s="6"/>
    </row>
    <row r="54" spans="1:7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6"/>
      <c r="B55" s="6"/>
      <c r="C55" s="6"/>
      <c r="D55" s="6"/>
      <c r="E55" s="6"/>
      <c r="F55" s="6"/>
      <c r="G55" s="6"/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6"/>
      <c r="B57" s="6"/>
      <c r="C57" s="6"/>
      <c r="D57" s="6"/>
      <c r="E57" s="6"/>
      <c r="F57" s="6"/>
      <c r="G57" s="6"/>
    </row>
    <row r="58" spans="1:7" x14ac:dyDescent="0.25">
      <c r="A58" s="6"/>
      <c r="B58" s="6"/>
      <c r="C58" s="6"/>
      <c r="D58" s="6"/>
      <c r="E58" s="6"/>
      <c r="F58" s="6"/>
      <c r="G58" s="6"/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6"/>
      <c r="B60" s="6"/>
      <c r="C60" s="6"/>
      <c r="D60" s="6"/>
      <c r="E60" s="6"/>
      <c r="F60" s="6"/>
      <c r="G60" s="6"/>
    </row>
    <row r="61" spans="1:7" x14ac:dyDescent="0.25">
      <c r="A61" s="6"/>
      <c r="B61" s="6"/>
      <c r="C61" s="6"/>
      <c r="D61" s="6"/>
      <c r="E61" s="6"/>
      <c r="F61" s="6"/>
      <c r="G61" s="6"/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6"/>
      <c r="B63" s="6"/>
      <c r="C63" s="6"/>
      <c r="D63" s="6"/>
      <c r="E63" s="6"/>
      <c r="F63" s="6"/>
      <c r="G63" s="6"/>
    </row>
    <row r="64" spans="1:7" x14ac:dyDescent="0.25">
      <c r="A64" s="6"/>
      <c r="B64" s="6"/>
      <c r="C64" s="6"/>
      <c r="D64" s="6"/>
      <c r="E64" s="6"/>
      <c r="F64" s="6"/>
      <c r="G64" s="6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D68"/>
  <sheetViews>
    <sheetView zoomScale="120" workbookViewId="0">
      <selection activeCell="A4" sqref="A4:D4"/>
    </sheetView>
  </sheetViews>
  <sheetFormatPr defaultColWidth="9.109375" defaultRowHeight="13.2" x14ac:dyDescent="0.25"/>
  <cols>
    <col min="1" max="1" width="49.5546875" style="95" customWidth="1"/>
    <col min="2" max="3" width="19.33203125" style="95" customWidth="1"/>
    <col min="4" max="4" width="10.33203125" style="95" customWidth="1"/>
    <col min="5" max="16384" width="9.109375" style="95"/>
  </cols>
  <sheetData>
    <row r="1" spans="1:4" x14ac:dyDescent="0.25">
      <c r="A1" s="94" t="s">
        <v>28</v>
      </c>
      <c r="B1" s="232" t="str">
        <f>'ФИ-Почетна'!$C$18</f>
        <v>ГД Гранит АД Скопје</v>
      </c>
      <c r="C1" s="250"/>
      <c r="D1" s="250"/>
    </row>
    <row r="2" spans="1:4" x14ac:dyDescent="0.25">
      <c r="A2" s="94" t="s">
        <v>30</v>
      </c>
      <c r="B2" s="120" t="str">
        <f>'ФИ-Почетна'!$C$22</f>
        <v>01.01 - 31.12</v>
      </c>
      <c r="C2" s="99" t="s">
        <v>326</v>
      </c>
      <c r="D2" s="98">
        <f>'ФИ-Почетна'!$C$23</f>
        <v>2020</v>
      </c>
    </row>
    <row r="3" spans="1:4" x14ac:dyDescent="0.25">
      <c r="A3" s="99" t="s">
        <v>239</v>
      </c>
      <c r="B3" s="120" t="str">
        <f>'ФИ-Почетна'!$C$20</f>
        <v>да</v>
      </c>
      <c r="C3" s="97"/>
      <c r="D3" s="98"/>
    </row>
    <row r="4" spans="1:4" ht="26.25" customHeight="1" x14ac:dyDescent="0.25">
      <c r="A4" s="235" t="s">
        <v>186</v>
      </c>
      <c r="B4" s="235"/>
      <c r="C4" s="235"/>
      <c r="D4" s="235"/>
    </row>
    <row r="5" spans="1:4" ht="14.25" customHeight="1" thickBot="1" x14ac:dyDescent="0.3">
      <c r="A5" s="101"/>
      <c r="B5" s="101"/>
      <c r="C5" s="251" t="s">
        <v>35</v>
      </c>
      <c r="D5" s="251"/>
    </row>
    <row r="6" spans="1:4" s="105" customFormat="1" ht="33" customHeight="1" thickTop="1" thickBot="1" x14ac:dyDescent="0.3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4" thickTop="1" thickBot="1" x14ac:dyDescent="0.3">
      <c r="A7" s="122" t="s">
        <v>187</v>
      </c>
      <c r="B7" s="123"/>
      <c r="C7" s="123"/>
      <c r="D7" s="123"/>
    </row>
    <row r="8" spans="1:4" ht="14.4" thickTop="1" thickBot="1" x14ac:dyDescent="0.3">
      <c r="A8" s="124" t="s">
        <v>188</v>
      </c>
      <c r="B8" s="125">
        <f>'Биланс на состојба'!B11</f>
        <v>3774573</v>
      </c>
      <c r="C8" s="125">
        <f>'Биланс на состојба'!C11</f>
        <v>3603734.9219504604</v>
      </c>
      <c r="D8" s="125">
        <f>'Биланс на состојба'!D11</f>
        <v>95.473976048428796</v>
      </c>
    </row>
    <row r="9" spans="1:4" ht="14.4" thickTop="1" thickBot="1" x14ac:dyDescent="0.3">
      <c r="A9" s="126" t="s">
        <v>189</v>
      </c>
      <c r="B9" s="127">
        <f>'Биланс на состојба'!B12</f>
        <v>20308</v>
      </c>
      <c r="C9" s="127">
        <f>'Биланс на состојба'!C12</f>
        <v>21548</v>
      </c>
      <c r="D9" s="125">
        <f>'Биланс на состојба'!D12</f>
        <v>106.10596809139254</v>
      </c>
    </row>
    <row r="10" spans="1:4" ht="14.4" thickTop="1" thickBot="1" x14ac:dyDescent="0.3">
      <c r="A10" s="124" t="s">
        <v>190</v>
      </c>
      <c r="B10" s="125">
        <f>'Биланс на состојба'!B13</f>
        <v>2710951</v>
      </c>
      <c r="C10" s="125">
        <f>'Биланс на состојба'!C13</f>
        <v>2464856.0399504607</v>
      </c>
      <c r="D10" s="125">
        <f>'Биланс на состојба'!D13</f>
        <v>90.922190771816261</v>
      </c>
    </row>
    <row r="11" spans="1:4" ht="14.4" thickTop="1" thickBot="1" x14ac:dyDescent="0.3">
      <c r="A11" s="128" t="s">
        <v>327</v>
      </c>
      <c r="B11" s="127">
        <f>'Биланс на состојба'!B14</f>
        <v>1134923</v>
      </c>
      <c r="C11" s="127">
        <f>'Биланс на состојба'!C14</f>
        <v>1087513.4945</v>
      </c>
      <c r="D11" s="129">
        <f>'Биланс на состојба'!D14</f>
        <v>95.8226676611541</v>
      </c>
    </row>
    <row r="12" spans="1:4" ht="14.4" thickTop="1" thickBot="1" x14ac:dyDescent="0.3">
      <c r="A12" s="128" t="s">
        <v>328</v>
      </c>
      <c r="B12" s="127">
        <f>'Биланс на состојба'!B15</f>
        <v>1359120</v>
      </c>
      <c r="C12" s="127">
        <f>'Биланс на состојба'!C15</f>
        <v>1214892.3264504606</v>
      </c>
      <c r="D12" s="129">
        <f>'Биланс на состојба'!D15</f>
        <v>89.388157517398071</v>
      </c>
    </row>
    <row r="13" spans="1:4" ht="14.4" thickTop="1" thickBot="1" x14ac:dyDescent="0.3">
      <c r="A13" s="128" t="s">
        <v>329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4" thickTop="1" thickBot="1" x14ac:dyDescent="0.3">
      <c r="A14" s="128" t="s">
        <v>330</v>
      </c>
      <c r="B14" s="127">
        <f>'Биланс на состојба'!B17</f>
        <v>216908</v>
      </c>
      <c r="C14" s="127">
        <f>'Биланс на состојба'!C17</f>
        <v>162450.21899999998</v>
      </c>
      <c r="D14" s="129">
        <f>'Биланс на состојба'!D17</f>
        <v>74.893604200859343</v>
      </c>
    </row>
    <row r="15" spans="1:4" s="130" customFormat="1" ht="14.4" thickTop="1" thickBot="1" x14ac:dyDescent="0.3">
      <c r="A15" s="124" t="s">
        <v>331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4" thickTop="1" thickBot="1" x14ac:dyDescent="0.3">
      <c r="A16" s="124" t="s">
        <v>332</v>
      </c>
      <c r="B16" s="125">
        <f>'Биланс на состојба'!B19</f>
        <v>1043314</v>
      </c>
      <c r="C16" s="125">
        <f>'Биланс на состојба'!C19</f>
        <v>1117330.882</v>
      </c>
      <c r="D16" s="125">
        <f>'Биланс на состојба'!D19</f>
        <v>107.09440130200495</v>
      </c>
    </row>
    <row r="17" spans="1:4" ht="14.4" thickTop="1" thickBot="1" x14ac:dyDescent="0.3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4" thickTop="1" thickBot="1" x14ac:dyDescent="0.3">
      <c r="A18" s="128" t="s">
        <v>192</v>
      </c>
      <c r="B18" s="127">
        <f>'Биланс на состојба'!B21</f>
        <v>14042</v>
      </c>
      <c r="C18" s="127">
        <f>'Биланс на состојба'!C21</f>
        <v>14041.606</v>
      </c>
      <c r="D18" s="129">
        <f>'Биланс на состојба'!D21</f>
        <v>99.997194131890041</v>
      </c>
    </row>
    <row r="19" spans="1:4" ht="14.4" thickTop="1" thickBot="1" x14ac:dyDescent="0.3">
      <c r="A19" s="131" t="s">
        <v>333</v>
      </c>
      <c r="B19" s="127">
        <f>'Биланс на состојба'!B22</f>
        <v>273394</v>
      </c>
      <c r="C19" s="127">
        <f>'Биланс на состојба'!C22</f>
        <v>273392.97599999997</v>
      </c>
      <c r="D19" s="129">
        <f>'Биланс на состојба'!D22</f>
        <v>99.999625448985697</v>
      </c>
    </row>
    <row r="20" spans="1:4" ht="14.4" thickTop="1" thickBot="1" x14ac:dyDescent="0.3">
      <c r="A20" s="131" t="s">
        <v>334</v>
      </c>
      <c r="B20" s="127">
        <f>'Биланс на состојба'!B23</f>
        <v>755878</v>
      </c>
      <c r="C20" s="127">
        <f>'Биланс на состојба'!C23</f>
        <v>829896.3</v>
      </c>
      <c r="D20" s="129">
        <f>'Биланс на состојба'!D23</f>
        <v>109.7923606719603</v>
      </c>
    </row>
    <row r="21" spans="1:4" ht="14.4" thickTop="1" thickBot="1" x14ac:dyDescent="0.3">
      <c r="A21" s="131" t="s">
        <v>335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4" thickTop="1" thickBot="1" x14ac:dyDescent="0.3">
      <c r="A22" s="124" t="s">
        <v>193</v>
      </c>
      <c r="B22" s="125">
        <f>'Биланс на состојба'!B25</f>
        <v>0</v>
      </c>
      <c r="C22" s="125">
        <f>'Биланс на состојба'!C25</f>
        <v>0</v>
      </c>
      <c r="D22" s="125">
        <f>'Биланс на состојба'!D25</f>
        <v>0</v>
      </c>
    </row>
    <row r="23" spans="1:4" s="130" customFormat="1" ht="14.4" thickTop="1" thickBot="1" x14ac:dyDescent="0.3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4" thickTop="1" thickBot="1" x14ac:dyDescent="0.3">
      <c r="A24" s="132" t="s">
        <v>195</v>
      </c>
      <c r="B24" s="127">
        <f>'Биланс на состојба'!B27</f>
        <v>3730868</v>
      </c>
      <c r="C24" s="127">
        <f>'Биланс на состојба'!C27</f>
        <v>3558471.912932639</v>
      </c>
      <c r="D24" s="125">
        <f>'Биланс на состојба'!D27</f>
        <v>95.379196287100982</v>
      </c>
    </row>
    <row r="25" spans="1:4" ht="14.4" thickTop="1" thickBot="1" x14ac:dyDescent="0.3">
      <c r="A25" s="126" t="s">
        <v>196</v>
      </c>
      <c r="B25" s="125">
        <f>'Биланс на состојба'!B28</f>
        <v>1463330</v>
      </c>
      <c r="C25" s="125">
        <f>'Биланс на состојба'!C28</f>
        <v>1503947.2318330654</v>
      </c>
      <c r="D25" s="129">
        <f>'Биланс на состојба'!D28</f>
        <v>102.77567136825361</v>
      </c>
    </row>
    <row r="26" spans="1:4" ht="14.4" thickTop="1" thickBot="1" x14ac:dyDescent="0.3">
      <c r="A26" s="128" t="s">
        <v>197</v>
      </c>
      <c r="B26" s="127">
        <f>'Биланс на состојба'!B29</f>
        <v>1506430</v>
      </c>
      <c r="C26" s="127">
        <f>'Биланс на состојба'!C29</f>
        <v>1772275.6923318419</v>
      </c>
      <c r="D26" s="129">
        <f>'Биланс на состојба'!D29</f>
        <v>117.64739764422123</v>
      </c>
    </row>
    <row r="27" spans="1:4" ht="14.4" thickTop="1" thickBot="1" x14ac:dyDescent="0.3">
      <c r="A27" s="128" t="s">
        <v>336</v>
      </c>
      <c r="B27" s="127">
        <f>'Биланс на состојба'!B30</f>
        <v>201790</v>
      </c>
      <c r="C27" s="127">
        <f>'Биланс на состојба'!C30</f>
        <v>54503.034063441417</v>
      </c>
      <c r="D27" s="129">
        <f>'Биланс на состојба'!D30</f>
        <v>27.009779505149616</v>
      </c>
    </row>
    <row r="28" spans="1:4" ht="14.4" thickTop="1" thickBot="1" x14ac:dyDescent="0.3">
      <c r="A28" s="128" t="s">
        <v>198</v>
      </c>
      <c r="B28" s="127">
        <f>'Биланс на состојба'!B31</f>
        <v>244790</v>
      </c>
      <c r="C28" s="127">
        <f>'Биланс на состојба'!C31</f>
        <v>136985.40899999999</v>
      </c>
      <c r="D28" s="129">
        <f>'Биланс на состојба'!D31</f>
        <v>55.960377874913178</v>
      </c>
    </row>
    <row r="29" spans="1:4" ht="14.4" thickTop="1" thickBot="1" x14ac:dyDescent="0.3">
      <c r="A29" s="126" t="s">
        <v>199</v>
      </c>
      <c r="B29" s="127">
        <f>'Биланс на состојба'!B32</f>
        <v>110729</v>
      </c>
      <c r="C29" s="127">
        <f>'Биланс на состојба'!C32</f>
        <v>77918.804496361146</v>
      </c>
      <c r="D29" s="129">
        <f>'Биланс на состојба'!D32</f>
        <v>70.368922772138419</v>
      </c>
    </row>
    <row r="30" spans="1:4" ht="14.4" thickTop="1" thickBot="1" x14ac:dyDescent="0.3">
      <c r="A30" s="126" t="s">
        <v>337</v>
      </c>
      <c r="B30" s="127">
        <f>'Биланс на состојба'!B33</f>
        <v>203799</v>
      </c>
      <c r="C30" s="127">
        <f>'Биланс на состојба'!C33</f>
        <v>12841.741207929968</v>
      </c>
      <c r="D30" s="129">
        <f>'Биланс на состојба'!D33</f>
        <v>6.3011796956461845</v>
      </c>
    </row>
    <row r="31" spans="1:4" ht="14.4" thickTop="1" thickBot="1" x14ac:dyDescent="0.3">
      <c r="A31" s="132" t="s">
        <v>200</v>
      </c>
      <c r="B31" s="125">
        <f>'Биланс на состојба'!B34</f>
        <v>7505441</v>
      </c>
      <c r="C31" s="125">
        <f>'Биланс на состојба'!C34</f>
        <v>7162206.8348830994</v>
      </c>
      <c r="D31" s="125">
        <f>'Биланс на состојба'!D34</f>
        <v>95.426862124198948</v>
      </c>
    </row>
    <row r="32" spans="1:4" ht="14.4" thickTop="1" thickBot="1" x14ac:dyDescent="0.3">
      <c r="A32" s="126" t="s">
        <v>201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4" thickTop="1" thickBot="1" x14ac:dyDescent="0.3">
      <c r="A33" s="133" t="s">
        <v>202</v>
      </c>
      <c r="B33" s="123"/>
      <c r="C33" s="123"/>
      <c r="D33" s="134"/>
    </row>
    <row r="34" spans="1:4" ht="14.4" thickTop="1" thickBot="1" x14ac:dyDescent="0.3">
      <c r="A34" s="135" t="s">
        <v>203</v>
      </c>
      <c r="B34" s="125">
        <f>'Биланс на состојба'!B37</f>
        <v>5527140</v>
      </c>
      <c r="C34" s="125">
        <f>'Биланс на состојба'!C37</f>
        <v>5546388.9210306797</v>
      </c>
      <c r="D34" s="125">
        <f>'Биланс на состојба'!D37</f>
        <v>100.3482618683565</v>
      </c>
    </row>
    <row r="35" spans="1:4" ht="14.4" thickTop="1" thickBot="1" x14ac:dyDescent="0.3">
      <c r="A35" s="136" t="s">
        <v>338</v>
      </c>
      <c r="B35" s="127">
        <f>'Биланс на состојба'!B38</f>
        <v>932366</v>
      </c>
      <c r="C35" s="127">
        <f>'Биланс на состојба'!C38</f>
        <v>932365.96989999991</v>
      </c>
      <c r="D35" s="129">
        <f>'Биланс на состојба'!D38</f>
        <v>99.99999677165404</v>
      </c>
    </row>
    <row r="36" spans="1:4" ht="14.4" thickTop="1" thickBot="1" x14ac:dyDescent="0.3">
      <c r="A36" s="137" t="s">
        <v>204</v>
      </c>
      <c r="B36" s="127">
        <f>'Биланс на состојба'!B39</f>
        <v>1504504</v>
      </c>
      <c r="C36" s="127">
        <f>'Биланс на состојба'!C39</f>
        <v>1744317.3801282635</v>
      </c>
      <c r="D36" s="129">
        <f>'Биланс на состојба'!D39</f>
        <v>115.93969707812433</v>
      </c>
    </row>
    <row r="37" spans="1:4" ht="14.4" thickTop="1" thickBot="1" x14ac:dyDescent="0.3">
      <c r="A37" s="126" t="s">
        <v>205</v>
      </c>
      <c r="B37" s="127">
        <f>'Биланс на состојба'!B40</f>
        <v>3090270</v>
      </c>
      <c r="C37" s="127">
        <f>'Биланс на состојба'!C40</f>
        <v>2869705.5710024163</v>
      </c>
      <c r="D37" s="129">
        <f>'Биланс на состојба'!D40</f>
        <v>92.862616243966272</v>
      </c>
    </row>
    <row r="38" spans="1:4" ht="14.4" thickTop="1" thickBot="1" x14ac:dyDescent="0.3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4" thickTop="1" thickBot="1" x14ac:dyDescent="0.3">
      <c r="A39" s="138" t="s">
        <v>207</v>
      </c>
      <c r="B39" s="125">
        <f>'Биланс на состојба'!B42</f>
        <v>1978301</v>
      </c>
      <c r="C39" s="125">
        <f>'Биланс на состојба'!C42</f>
        <v>1615817.6473434407</v>
      </c>
      <c r="D39" s="125">
        <f>'Биланс на состојба'!D42</f>
        <v>81.677037384272694</v>
      </c>
    </row>
    <row r="40" spans="1:4" ht="14.4" thickTop="1" thickBot="1" x14ac:dyDescent="0.3">
      <c r="A40" s="132" t="s">
        <v>208</v>
      </c>
      <c r="B40" s="125">
        <f>'Биланс на состојба'!B43</f>
        <v>1967462</v>
      </c>
      <c r="C40" s="125">
        <f>'Биланс на состојба'!C43</f>
        <v>1615786.6473434407</v>
      </c>
      <c r="D40" s="125">
        <f>'Биланс на состојба'!D43</f>
        <v>82.125431004179021</v>
      </c>
    </row>
    <row r="41" spans="1:4" ht="14.4" thickTop="1" thickBot="1" x14ac:dyDescent="0.3">
      <c r="A41" s="126" t="s">
        <v>209</v>
      </c>
      <c r="B41" s="127">
        <f>'Биланс на состојба'!B44</f>
        <v>1868257</v>
      </c>
      <c r="C41" s="127">
        <f>'Биланс на состојба'!C44</f>
        <v>1335307.9830448881</v>
      </c>
      <c r="D41" s="129">
        <f>'Биланс на состојба'!D44</f>
        <v>71.473463396357573</v>
      </c>
    </row>
    <row r="42" spans="1:4" ht="14.4" thickTop="1" thickBot="1" x14ac:dyDescent="0.3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4" thickTop="1" thickBot="1" x14ac:dyDescent="0.3">
      <c r="A43" s="128" t="s">
        <v>211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4" thickTop="1" thickBot="1" x14ac:dyDescent="0.3">
      <c r="A44" s="128" t="s">
        <v>212</v>
      </c>
      <c r="B44" s="127">
        <f>'Биланс на состојба'!B47</f>
        <v>41363</v>
      </c>
      <c r="C44" s="127">
        <f>'Биланс на состојба'!C47</f>
        <v>26621.975464789808</v>
      </c>
      <c r="D44" s="129">
        <f>'Биланс на состојба'!D47</f>
        <v>64.361809986678452</v>
      </c>
    </row>
    <row r="45" spans="1:4" ht="14.4" thickTop="1" thickBot="1" x14ac:dyDescent="0.3">
      <c r="A45" s="128" t="s">
        <v>339</v>
      </c>
      <c r="B45" s="129">
        <f>'Биланс на состојба'!B48</f>
        <v>0</v>
      </c>
      <c r="C45" s="129">
        <f>'Биланс на состојба'!C48</f>
        <v>189060.67478579847</v>
      </c>
      <c r="D45" s="129">
        <f>'Биланс на состојба'!D48</f>
        <v>0</v>
      </c>
    </row>
    <row r="46" spans="1:4" ht="14.4" thickTop="1" thickBot="1" x14ac:dyDescent="0.3">
      <c r="A46" s="128" t="s">
        <v>340</v>
      </c>
      <c r="B46" s="127">
        <f>'Биланс на состојба'!B49</f>
        <v>57842</v>
      </c>
      <c r="C46" s="127">
        <f>'Биланс на состојба'!C49</f>
        <v>64796.014047964294</v>
      </c>
      <c r="D46" s="129">
        <f>'Биланс на состојба'!D49</f>
        <v>112.02243015103954</v>
      </c>
    </row>
    <row r="47" spans="1:4" ht="14.4" thickTop="1" thickBot="1" x14ac:dyDescent="0.3">
      <c r="A47" s="128" t="s">
        <v>341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4" thickTop="1" thickBot="1" x14ac:dyDescent="0.3">
      <c r="A48" s="124" t="s">
        <v>213</v>
      </c>
      <c r="B48" s="125">
        <f>'Биланс на состојба'!B51</f>
        <v>10839</v>
      </c>
      <c r="C48" s="125">
        <f>'Биланс на состојба'!C51</f>
        <v>31</v>
      </c>
      <c r="D48" s="125">
        <f>'Биланс на состојба'!D51</f>
        <v>0.28600424393394225</v>
      </c>
    </row>
    <row r="49" spans="1:4" ht="14.4" thickTop="1" thickBot="1" x14ac:dyDescent="0.3">
      <c r="A49" s="128" t="s">
        <v>214</v>
      </c>
      <c r="B49" s="127">
        <f>'Биланс на состојба'!B52</f>
        <v>31</v>
      </c>
      <c r="C49" s="127">
        <f>'Биланс на состојба'!C52</f>
        <v>31</v>
      </c>
      <c r="D49" s="129">
        <f>'Биланс на состојба'!D52</f>
        <v>100</v>
      </c>
    </row>
    <row r="50" spans="1:4" ht="14.4" thickTop="1" thickBot="1" x14ac:dyDescent="0.3">
      <c r="A50" s="128" t="s">
        <v>240</v>
      </c>
      <c r="B50" s="127">
        <f>'Биланс на состојба'!B53</f>
        <v>0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4" thickTop="1" thickBot="1" x14ac:dyDescent="0.3">
      <c r="A51" s="128" t="s">
        <v>216</v>
      </c>
      <c r="B51" s="127">
        <f>'Биланс на состојба'!B54</f>
        <v>10808</v>
      </c>
      <c r="C51" s="127">
        <f>'Биланс на состојба'!C54</f>
        <v>0</v>
      </c>
      <c r="D51" s="129">
        <f>'Биланс на состојба'!D54</f>
        <v>0</v>
      </c>
    </row>
    <row r="52" spans="1:4" ht="14.4" thickTop="1" thickBot="1" x14ac:dyDescent="0.3">
      <c r="A52" s="128" t="s">
        <v>342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4" thickTop="1" thickBot="1" x14ac:dyDescent="0.3">
      <c r="A53" s="124" t="s">
        <v>217</v>
      </c>
      <c r="B53" s="125">
        <f>'Биланс на состојба'!B56</f>
        <v>7505441</v>
      </c>
      <c r="C53" s="125">
        <f>'Биланс на состојба'!C56</f>
        <v>7162206.5683741206</v>
      </c>
      <c r="D53" s="125">
        <f>'Биланс на состојба'!D56</f>
        <v>95.426858573321951</v>
      </c>
    </row>
    <row r="54" spans="1:4" ht="14.4" thickTop="1" thickBot="1" x14ac:dyDescent="0.3">
      <c r="A54" s="126" t="s">
        <v>218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8" thickTop="1" x14ac:dyDescent="0.25">
      <c r="A55" s="101"/>
      <c r="B55" s="101"/>
      <c r="C55" s="101"/>
      <c r="D55" s="101"/>
    </row>
    <row r="56" spans="1:4" x14ac:dyDescent="0.25">
      <c r="A56" s="101"/>
      <c r="B56" s="101"/>
      <c r="C56" s="101"/>
      <c r="D56" s="101"/>
    </row>
    <row r="57" spans="1:4" x14ac:dyDescent="0.25">
      <c r="A57" s="101"/>
      <c r="B57" s="101"/>
      <c r="C57" s="101"/>
      <c r="D57" s="101"/>
    </row>
    <row r="58" spans="1:4" x14ac:dyDescent="0.25">
      <c r="A58" s="101"/>
      <c r="B58" s="101"/>
      <c r="C58" s="101"/>
      <c r="D58" s="101"/>
    </row>
    <row r="59" spans="1:4" x14ac:dyDescent="0.25">
      <c r="A59" s="101"/>
      <c r="B59" s="101"/>
      <c r="C59" s="101"/>
      <c r="D59" s="101"/>
    </row>
    <row r="60" spans="1:4" x14ac:dyDescent="0.25">
      <c r="A60" s="101"/>
      <c r="B60" s="101"/>
      <c r="C60" s="101"/>
      <c r="D60" s="101"/>
    </row>
    <row r="61" spans="1:4" x14ac:dyDescent="0.25">
      <c r="A61" s="101"/>
      <c r="B61" s="101"/>
      <c r="C61" s="101"/>
      <c r="D61" s="101"/>
    </row>
    <row r="62" spans="1:4" x14ac:dyDescent="0.25">
      <c r="A62" s="101"/>
      <c r="B62" s="101"/>
      <c r="C62" s="101"/>
      <c r="D62" s="101"/>
    </row>
    <row r="63" spans="1:4" x14ac:dyDescent="0.25">
      <c r="A63" s="101"/>
      <c r="B63" s="101"/>
      <c r="C63" s="101"/>
      <c r="D63" s="101"/>
    </row>
    <row r="64" spans="1:4" x14ac:dyDescent="0.25">
      <c r="A64" s="101"/>
      <c r="B64" s="101"/>
      <c r="C64" s="101"/>
      <c r="D64" s="101"/>
    </row>
    <row r="65" spans="1:4" x14ac:dyDescent="0.25">
      <c r="A65" s="106"/>
      <c r="B65" s="106"/>
      <c r="C65" s="106"/>
      <c r="D65" s="106"/>
    </row>
    <row r="66" spans="1:4" x14ac:dyDescent="0.25">
      <c r="A66" s="106"/>
      <c r="B66" s="106"/>
      <c r="C66" s="106"/>
      <c r="D66" s="106"/>
    </row>
    <row r="67" spans="1:4" x14ac:dyDescent="0.25">
      <c r="A67" s="106"/>
      <c r="B67" s="106"/>
      <c r="C67" s="106"/>
      <c r="D67" s="106"/>
    </row>
    <row r="68" spans="1:4" x14ac:dyDescent="0.2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52"/>
  <sheetViews>
    <sheetView zoomScale="110" workbookViewId="0">
      <selection activeCell="G23" sqref="G23"/>
    </sheetView>
  </sheetViews>
  <sheetFormatPr defaultColWidth="9.109375" defaultRowHeight="13.2" x14ac:dyDescent="0.25"/>
  <cols>
    <col min="1" max="1" width="5.109375" style="141" customWidth="1"/>
    <col min="2" max="2" width="54.5546875" style="141" customWidth="1"/>
    <col min="3" max="4" width="18.44140625" style="141" customWidth="1"/>
    <col min="5" max="16384" width="9.109375" style="141"/>
  </cols>
  <sheetData>
    <row r="1" spans="1:6" x14ac:dyDescent="0.25">
      <c r="A1" s="139"/>
      <c r="B1" s="139"/>
      <c r="C1" s="140"/>
      <c r="D1" s="140"/>
      <c r="E1" s="140"/>
    </row>
    <row r="2" spans="1:6" x14ac:dyDescent="0.25">
      <c r="A2" s="139"/>
      <c r="B2" s="142" t="s">
        <v>28</v>
      </c>
      <c r="C2" s="255" t="str">
        <f>'ФИ-Почетна'!$C$18</f>
        <v>ГД Гранит АД Скопје</v>
      </c>
      <c r="D2" s="256"/>
      <c r="E2" s="256"/>
    </row>
    <row r="3" spans="1:6" ht="12.75" customHeight="1" x14ac:dyDescent="0.25">
      <c r="A3" s="139"/>
      <c r="B3" s="142" t="s">
        <v>30</v>
      </c>
      <c r="C3" s="144" t="str">
        <f>'ФИ-Почетна'!$C$22</f>
        <v>01.01 - 31.12</v>
      </c>
      <c r="D3" s="145" t="s">
        <v>326</v>
      </c>
      <c r="E3" s="143">
        <f>'ФИ-Почетна'!$C$23</f>
        <v>2020</v>
      </c>
    </row>
    <row r="4" spans="1:6" x14ac:dyDescent="0.25">
      <c r="A4" s="139"/>
      <c r="B4" s="146" t="s">
        <v>239</v>
      </c>
      <c r="C4" s="147" t="str">
        <f>'ФИ-Почетна'!$C$20</f>
        <v>да</v>
      </c>
      <c r="D4" s="140"/>
      <c r="E4" s="140"/>
    </row>
    <row r="5" spans="1:6" x14ac:dyDescent="0.25">
      <c r="A5" s="139"/>
      <c r="B5" s="139"/>
      <c r="C5" s="140"/>
      <c r="D5" s="140"/>
      <c r="E5" s="140"/>
    </row>
    <row r="6" spans="1:6" x14ac:dyDescent="0.25">
      <c r="A6" s="139"/>
      <c r="B6" s="254" t="s">
        <v>27</v>
      </c>
      <c r="C6" s="254"/>
      <c r="D6" s="254"/>
      <c r="E6" s="254"/>
    </row>
    <row r="7" spans="1:6" x14ac:dyDescent="0.25">
      <c r="A7" s="139"/>
      <c r="B7" s="254"/>
      <c r="C7" s="254"/>
      <c r="D7" s="254"/>
      <c r="E7" s="254"/>
    </row>
    <row r="8" spans="1:6" s="150" customFormat="1" ht="15" customHeight="1" thickBot="1" x14ac:dyDescent="0.3">
      <c r="A8" s="148"/>
      <c r="B8" s="149"/>
      <c r="C8" s="253" t="s">
        <v>35</v>
      </c>
      <c r="D8" s="253"/>
      <c r="E8" s="253"/>
    </row>
    <row r="9" spans="1:6" s="152" customFormat="1" ht="25.5" customHeight="1" thickTop="1" thickBot="1" x14ac:dyDescent="0.3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6" ht="31.8" thickTop="1" thickBot="1" x14ac:dyDescent="0.3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Top="1" thickBot="1" x14ac:dyDescent="0.3">
      <c r="A11" s="154">
        <v>1</v>
      </c>
      <c r="B11" s="155" t="s">
        <v>375</v>
      </c>
      <c r="C11" s="125">
        <f>'Биланс на успех - природа'!C11</f>
        <v>5563022</v>
      </c>
      <c r="D11" s="125">
        <f>'Биланс на успех - природа'!D11</f>
        <v>4379625.9660040643</v>
      </c>
      <c r="E11" s="125">
        <f>'Биланс на успех - природа'!E11</f>
        <v>78.727460829816323</v>
      </c>
      <c r="F11" s="156"/>
    </row>
    <row r="12" spans="1:6" ht="13.5" customHeight="1" thickTop="1" thickBot="1" x14ac:dyDescent="0.3">
      <c r="A12" s="154">
        <v>2</v>
      </c>
      <c r="B12" s="157" t="s">
        <v>14</v>
      </c>
      <c r="C12" s="129">
        <f>'Биланс на успех - природа'!C12</f>
        <v>4866523</v>
      </c>
      <c r="D12" s="129">
        <f>'Биланс на успех - природа'!D12</f>
        <v>4093391.3621921618</v>
      </c>
      <c r="E12" s="129">
        <f>'Биланс на успех - природа'!E12</f>
        <v>84.113264484564482</v>
      </c>
      <c r="F12" s="156"/>
    </row>
    <row r="13" spans="1:6" ht="15.75" customHeight="1" thickTop="1" thickBot="1" x14ac:dyDescent="0.3">
      <c r="A13" s="154" t="s">
        <v>343</v>
      </c>
      <c r="B13" s="157" t="s">
        <v>235</v>
      </c>
      <c r="C13" s="158">
        <f>'Биланс на успех - природа'!C13</f>
        <v>4847654</v>
      </c>
      <c r="D13" s="158">
        <f>'Биланс на успех - природа'!D13</f>
        <v>4043391.7762022801</v>
      </c>
      <c r="E13" s="129">
        <f>'Биланс на успех - природа'!E13</f>
        <v>83.409248601535495</v>
      </c>
      <c r="F13" s="156"/>
    </row>
    <row r="14" spans="1:6" ht="15" customHeight="1" thickTop="1" thickBot="1" x14ac:dyDescent="0.3">
      <c r="A14" s="154" t="s">
        <v>254</v>
      </c>
      <c r="B14" s="157" t="s">
        <v>236</v>
      </c>
      <c r="C14" s="158">
        <f>'Биланс на успех - природа'!C14</f>
        <v>18869</v>
      </c>
      <c r="D14" s="158">
        <f>'Биланс на успех - природа'!D14</f>
        <v>49999.585989881547</v>
      </c>
      <c r="E14" s="129">
        <f>'Биланс на успех - природа'!E14</f>
        <v>264.98270173237347</v>
      </c>
      <c r="F14" s="156"/>
    </row>
    <row r="15" spans="1:6" ht="18" customHeight="1" thickTop="1" thickBot="1" x14ac:dyDescent="0.3">
      <c r="A15" s="154">
        <v>3</v>
      </c>
      <c r="B15" s="157" t="s">
        <v>255</v>
      </c>
      <c r="C15" s="159">
        <f>'Биланс на успех - природа'!C15</f>
        <v>0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.6" thickTop="1" thickBot="1" x14ac:dyDescent="0.3">
      <c r="A16" s="154">
        <v>4</v>
      </c>
      <c r="B16" s="157" t="s">
        <v>371</v>
      </c>
      <c r="C16" s="158">
        <f>'Биланс на успех - природа'!C16</f>
        <v>400048</v>
      </c>
      <c r="D16" s="158">
        <f>'Биланс на успех - природа'!D16</f>
        <v>430421.1495</v>
      </c>
      <c r="E16" s="129">
        <f>'Биланс на успех - природа'!E16</f>
        <v>107.59237628984522</v>
      </c>
      <c r="F16" s="156"/>
    </row>
    <row r="17" spans="1:6" ht="27.6" thickTop="1" thickBot="1" x14ac:dyDescent="0.3">
      <c r="A17" s="154">
        <v>5</v>
      </c>
      <c r="B17" s="157" t="s">
        <v>372</v>
      </c>
      <c r="C17" s="158">
        <f>'Биланс на успех - природа'!C17</f>
        <v>430420</v>
      </c>
      <c r="D17" s="158">
        <f>'Биланс на успех - природа'!D17</f>
        <v>483046.136</v>
      </c>
      <c r="E17" s="129">
        <f>'Биланс на успех - природа'!E17</f>
        <v>112.22669392686213</v>
      </c>
      <c r="F17" s="156"/>
    </row>
    <row r="18" spans="1:6" ht="18" customHeight="1" thickTop="1" thickBot="1" x14ac:dyDescent="0.3">
      <c r="A18" s="154">
        <v>6</v>
      </c>
      <c r="B18" s="157" t="s">
        <v>373</v>
      </c>
      <c r="C18" s="158">
        <f>'Биланс на успех - природа'!C18</f>
        <v>462316</v>
      </c>
      <c r="D18" s="158">
        <f>'Биланс на успех - природа'!D18</f>
        <v>113209.603</v>
      </c>
      <c r="E18" s="129">
        <f>'Биланс на успех - природа'!E18</f>
        <v>24.487494051687591</v>
      </c>
      <c r="F18" s="156"/>
    </row>
    <row r="19" spans="1:6" ht="18" customHeight="1" thickTop="1" thickBot="1" x14ac:dyDescent="0.3">
      <c r="A19" s="154">
        <v>7</v>
      </c>
      <c r="B19" s="157" t="s">
        <v>7</v>
      </c>
      <c r="C19" s="158">
        <f>'Биланс на успех - природа'!C19</f>
        <v>234183</v>
      </c>
      <c r="D19" s="158">
        <f>'Биланс на успех - природа'!D19</f>
        <v>173025.00081190243</v>
      </c>
      <c r="E19" s="129">
        <f>'Биланс на успех - природа'!E19</f>
        <v>73.88452655056193</v>
      </c>
      <c r="F19" s="156"/>
    </row>
    <row r="20" spans="1:6" ht="18" customHeight="1" thickTop="1" thickBot="1" x14ac:dyDescent="0.3">
      <c r="A20" s="154">
        <v>8</v>
      </c>
      <c r="B20" s="160" t="s">
        <v>374</v>
      </c>
      <c r="C20" s="125">
        <f>'Биланс на успех - природа'!C20</f>
        <v>5276203</v>
      </c>
      <c r="D20" s="125">
        <f>'Биланс на успех - природа'!D20</f>
        <v>4383445.0770556256</v>
      </c>
      <c r="E20" s="125">
        <f>'Биланс на успех - природа'!E20</f>
        <v>83.079538013522708</v>
      </c>
      <c r="F20" s="156"/>
    </row>
    <row r="21" spans="1:6" ht="18" customHeight="1" thickTop="1" thickBot="1" x14ac:dyDescent="0.3">
      <c r="A21" s="154">
        <v>9</v>
      </c>
      <c r="B21" s="161" t="s">
        <v>361</v>
      </c>
      <c r="C21" s="158">
        <f>'Биланс на успех - природа'!C21</f>
        <v>18392</v>
      </c>
      <c r="D21" s="158">
        <f>'Биланс на успех - природа'!D21</f>
        <v>15117.918</v>
      </c>
      <c r="E21" s="129">
        <f>'Биланс на успех - природа'!E21</f>
        <v>82.198336233144843</v>
      </c>
      <c r="F21" s="156"/>
    </row>
    <row r="22" spans="1:6" ht="18" customHeight="1" thickTop="1" thickBot="1" x14ac:dyDescent="0.3">
      <c r="A22" s="154">
        <v>10</v>
      </c>
      <c r="B22" s="161" t="s">
        <v>362</v>
      </c>
      <c r="C22" s="158">
        <f>'Биланс на успех - природа'!C22</f>
        <v>1015184</v>
      </c>
      <c r="D22" s="158">
        <f>'Биланс на успех - природа'!D22</f>
        <v>952949.36117521801</v>
      </c>
      <c r="E22" s="129">
        <f>'Биланс на успех - природа'!E22</f>
        <v>93.869619810321865</v>
      </c>
      <c r="F22" s="156"/>
    </row>
    <row r="23" spans="1:6" ht="18" customHeight="1" thickTop="1" thickBot="1" x14ac:dyDescent="0.3">
      <c r="A23" s="154">
        <v>11</v>
      </c>
      <c r="B23" s="161" t="s">
        <v>363</v>
      </c>
      <c r="C23" s="158">
        <f>'Биланс на успех - природа'!C23</f>
        <v>453230</v>
      </c>
      <c r="D23" s="158">
        <f>'Биланс на успех - природа'!D23</f>
        <v>116857.102</v>
      </c>
      <c r="E23" s="129">
        <f>'Биланс на успех - природа'!E23</f>
        <v>25.783178959909982</v>
      </c>
      <c r="F23" s="156"/>
    </row>
    <row r="24" spans="1:6" ht="14.4" thickTop="1" thickBot="1" x14ac:dyDescent="0.3">
      <c r="A24" s="154">
        <v>12</v>
      </c>
      <c r="B24" s="161" t="s">
        <v>364</v>
      </c>
      <c r="C24" s="158">
        <f>'Биланс на успех - природа'!C24</f>
        <v>2414941</v>
      </c>
      <c r="D24" s="158">
        <f>'Биланс на успех - природа'!D24</f>
        <v>1983135.0406075339</v>
      </c>
      <c r="E24" s="129">
        <f>'Биланс на успех - природа'!E24</f>
        <v>82.11939921544807</v>
      </c>
      <c r="F24" s="156"/>
    </row>
    <row r="25" spans="1:6" ht="18" customHeight="1" thickTop="1" thickBot="1" x14ac:dyDescent="0.3">
      <c r="A25" s="154">
        <v>13</v>
      </c>
      <c r="B25" s="161" t="s">
        <v>365</v>
      </c>
      <c r="C25" s="158">
        <f>'Биланс на успех - природа'!C25</f>
        <v>156728</v>
      </c>
      <c r="D25" s="158">
        <f>'Биланс на успех - природа'!D25</f>
        <v>103171.89422682255</v>
      </c>
      <c r="E25" s="129">
        <f>'Биланс на успех - природа'!E25</f>
        <v>65.82862936222152</v>
      </c>
      <c r="F25" s="156"/>
    </row>
    <row r="26" spans="1:6" ht="18" customHeight="1" thickTop="1" thickBot="1" x14ac:dyDescent="0.3">
      <c r="A26" s="154">
        <v>14</v>
      </c>
      <c r="B26" s="161" t="s">
        <v>366</v>
      </c>
      <c r="C26" s="158">
        <f>'Биланс на успех - природа'!C26</f>
        <v>804963</v>
      </c>
      <c r="D26" s="158">
        <f>'Биланс на успех - природа'!D26</f>
        <v>829162.91619300854</v>
      </c>
      <c r="E26" s="129">
        <f>'Биланс на успех - природа'!E26</f>
        <v>103.00633894887201</v>
      </c>
      <c r="F26" s="156"/>
    </row>
    <row r="27" spans="1:6" ht="14.25" customHeight="1" thickTop="1" thickBot="1" x14ac:dyDescent="0.3">
      <c r="A27" s="154">
        <v>15</v>
      </c>
      <c r="B27" s="157" t="s">
        <v>367</v>
      </c>
      <c r="C27" s="158">
        <f>'Биланс на успех - природа'!C27</f>
        <v>296888</v>
      </c>
      <c r="D27" s="158">
        <f>'Биланс на успех - природа'!D27</f>
        <v>292807.07648304215</v>
      </c>
      <c r="E27" s="129">
        <f>'Биланс на успех - природа'!E27</f>
        <v>98.625433322681332</v>
      </c>
      <c r="F27" s="156"/>
    </row>
    <row r="28" spans="1:6" ht="18" customHeight="1" thickTop="1" thickBot="1" x14ac:dyDescent="0.3">
      <c r="A28" s="154">
        <v>16</v>
      </c>
      <c r="B28" s="161" t="s">
        <v>368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Top="1" thickBot="1" x14ac:dyDescent="0.3">
      <c r="A29" s="154">
        <v>17</v>
      </c>
      <c r="B29" s="157" t="s">
        <v>369</v>
      </c>
      <c r="C29" s="158">
        <f>'Биланс на успех - природа'!C29</f>
        <v>90022</v>
      </c>
      <c r="D29" s="158">
        <f>'Биланс на успех - природа'!D29</f>
        <v>26341.479869999999</v>
      </c>
      <c r="E29" s="129">
        <f>'Биланс на успех - природа'!E29</f>
        <v>29.261158239097107</v>
      </c>
      <c r="F29" s="156"/>
    </row>
    <row r="30" spans="1:6" ht="18" customHeight="1" thickTop="1" thickBot="1" x14ac:dyDescent="0.3">
      <c r="A30" s="154">
        <v>18</v>
      </c>
      <c r="B30" s="161" t="s">
        <v>370</v>
      </c>
      <c r="C30" s="158">
        <f>'Биланс на успех - природа'!C30</f>
        <v>1229</v>
      </c>
      <c r="D30" s="158">
        <f>'Биланс на успех - природа'!D30</f>
        <v>0</v>
      </c>
      <c r="E30" s="129">
        <f>'Биланс на успех - природа'!E30</f>
        <v>0</v>
      </c>
      <c r="F30" s="156"/>
    </row>
    <row r="31" spans="1:6" ht="14.4" thickTop="1" thickBot="1" x14ac:dyDescent="0.3">
      <c r="A31" s="154">
        <v>19</v>
      </c>
      <c r="B31" s="157" t="s">
        <v>8</v>
      </c>
      <c r="C31" s="158">
        <f>'Биланс на успех - природа'!C31</f>
        <v>54998</v>
      </c>
      <c r="D31" s="158">
        <f>'Биланс на успех - природа'!D31</f>
        <v>116527.27499999999</v>
      </c>
      <c r="E31" s="129">
        <f>'Биланс на успех - природа'!E31</f>
        <v>211.87547729008327</v>
      </c>
      <c r="F31" s="156"/>
    </row>
    <row r="32" spans="1:6" ht="18" customHeight="1" thickTop="1" thickBot="1" x14ac:dyDescent="0.3">
      <c r="A32" s="154">
        <v>20</v>
      </c>
      <c r="B32" s="160" t="s">
        <v>9</v>
      </c>
      <c r="C32" s="162">
        <f>'Биланс на успех - природа'!C32</f>
        <v>286819</v>
      </c>
      <c r="D32" s="162">
        <f>'Биланс на успех - природа'!D32</f>
        <v>-3819.1110515613109</v>
      </c>
      <c r="E32" s="162">
        <f>'Биланс на успех - природа'!E32</f>
        <v>-1.331540466831455</v>
      </c>
      <c r="F32" s="156"/>
    </row>
    <row r="33" spans="1:6" ht="14.25" customHeight="1" thickTop="1" thickBot="1" x14ac:dyDescent="0.3">
      <c r="A33" s="154">
        <v>21</v>
      </c>
      <c r="B33" s="161" t="s">
        <v>350</v>
      </c>
      <c r="C33" s="162">
        <f>'Биланс на успех - природа'!C33</f>
        <v>59137</v>
      </c>
      <c r="D33" s="162">
        <f>'Биланс на успех - природа'!D33</f>
        <v>79418.539669999998</v>
      </c>
      <c r="E33" s="125">
        <f>'Биланс на успех - природа'!E33</f>
        <v>134.2958548286183</v>
      </c>
      <c r="F33" s="156"/>
    </row>
    <row r="34" spans="1:6" ht="30" customHeight="1" thickTop="1" thickBot="1" x14ac:dyDescent="0.3">
      <c r="A34" s="154" t="s">
        <v>344</v>
      </c>
      <c r="B34" s="157" t="s">
        <v>256</v>
      </c>
      <c r="C34" s="158">
        <f>'Биланс на успех - природа'!C34</f>
        <v>59137</v>
      </c>
      <c r="D34" s="158">
        <f>'Биланс на успех - природа'!D34</f>
        <v>79418.539669999998</v>
      </c>
      <c r="E34" s="129">
        <f>'Биланс на успех - природа'!E34</f>
        <v>134.2958548286183</v>
      </c>
      <c r="F34" s="156"/>
    </row>
    <row r="35" spans="1:6" ht="18.75" customHeight="1" thickTop="1" thickBot="1" x14ac:dyDescent="0.3">
      <c r="A35" s="154" t="s">
        <v>345</v>
      </c>
      <c r="B35" s="157" t="s">
        <v>351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Top="1" thickBot="1" x14ac:dyDescent="0.3">
      <c r="A36" s="154" t="s">
        <v>346</v>
      </c>
      <c r="B36" s="157" t="s">
        <v>352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Top="1" thickBot="1" x14ac:dyDescent="0.3">
      <c r="A37" s="154">
        <v>22</v>
      </c>
      <c r="B37" s="161" t="s">
        <v>353</v>
      </c>
      <c r="C37" s="125">
        <f>'Биланс на успех - природа'!C37</f>
        <v>10556</v>
      </c>
      <c r="D37" s="125">
        <f>'Биланс на успех - природа'!D37</f>
        <v>12545.259638484324</v>
      </c>
      <c r="E37" s="125">
        <f>'Биланс на успех - природа'!E37</f>
        <v>118.84482416146574</v>
      </c>
      <c r="F37" s="156"/>
    </row>
    <row r="38" spans="1:6" ht="18" customHeight="1" thickTop="1" thickBot="1" x14ac:dyDescent="0.3">
      <c r="A38" s="154" t="s">
        <v>347</v>
      </c>
      <c r="B38" s="157" t="s">
        <v>257</v>
      </c>
      <c r="C38" s="158">
        <f>'Биланс на успех - природа'!C38</f>
        <v>10556</v>
      </c>
      <c r="D38" s="158">
        <f>'Биланс на успех - природа'!D38</f>
        <v>12545.259638484324</v>
      </c>
      <c r="E38" s="129">
        <f>'Биланс на успех - природа'!E38</f>
        <v>118.84482416146574</v>
      </c>
      <c r="F38" s="156"/>
    </row>
    <row r="39" spans="1:6" ht="18" customHeight="1" thickTop="1" thickBot="1" x14ac:dyDescent="0.3">
      <c r="A39" s="154" t="s">
        <v>348</v>
      </c>
      <c r="B39" s="157" t="s">
        <v>258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Top="1" thickBot="1" x14ac:dyDescent="0.3">
      <c r="A40" s="154" t="s">
        <v>349</v>
      </c>
      <c r="B40" s="157" t="s">
        <v>354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Top="1" thickBot="1" x14ac:dyDescent="0.3">
      <c r="A41" s="154">
        <v>23</v>
      </c>
      <c r="B41" s="160" t="s">
        <v>355</v>
      </c>
      <c r="C41" s="125">
        <f>'Биланс на успех - природа'!C41</f>
        <v>335400</v>
      </c>
      <c r="D41" s="125">
        <f>'Биланс на успех - природа'!D41</f>
        <v>63054.168979954367</v>
      </c>
      <c r="E41" s="125">
        <f>'Биланс на успех - природа'!E41</f>
        <v>18.799692599867136</v>
      </c>
      <c r="F41" s="156"/>
    </row>
    <row r="42" spans="1:6" ht="18" customHeight="1" thickTop="1" thickBot="1" x14ac:dyDescent="0.3">
      <c r="A42" s="154">
        <v>24</v>
      </c>
      <c r="B42" s="157" t="s">
        <v>356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Top="1" thickBot="1" x14ac:dyDescent="0.3">
      <c r="A43" s="154">
        <v>25</v>
      </c>
      <c r="B43" s="160" t="s">
        <v>16</v>
      </c>
      <c r="C43" s="125">
        <f>'Биланс на успех - природа'!C43</f>
        <v>335400</v>
      </c>
      <c r="D43" s="125">
        <f>'Биланс на успех - природа'!D43</f>
        <v>63054.168979954367</v>
      </c>
      <c r="E43" s="125">
        <f>'Биланс на успех - природа'!E43</f>
        <v>18.799692599867136</v>
      </c>
      <c r="F43" s="156"/>
    </row>
    <row r="44" spans="1:6" ht="18" customHeight="1" thickTop="1" thickBot="1" x14ac:dyDescent="0.3">
      <c r="A44" s="154">
        <v>26</v>
      </c>
      <c r="B44" s="161" t="s">
        <v>17</v>
      </c>
      <c r="C44" s="158">
        <f>'Биланс на успех - природа'!C44</f>
        <v>31365</v>
      </c>
      <c r="D44" s="158">
        <f>'Биланс на успех - природа'!D44</f>
        <v>6126.7123429572712</v>
      </c>
      <c r="E44" s="129">
        <f>'Биланс на успех - природа'!E44</f>
        <v>19.533595864681242</v>
      </c>
      <c r="F44" s="156"/>
    </row>
    <row r="45" spans="1:6" ht="18" customHeight="1" thickTop="1" thickBot="1" x14ac:dyDescent="0.3">
      <c r="A45" s="154">
        <v>27</v>
      </c>
      <c r="B45" s="160" t="s">
        <v>357</v>
      </c>
      <c r="C45" s="125">
        <f>'Биланс на успех - природа'!C45</f>
        <v>304035</v>
      </c>
      <c r="D45" s="125">
        <f>'Биланс на успех - природа'!D45</f>
        <v>56927.4566369971</v>
      </c>
      <c r="E45" s="125">
        <f>'Биланс на успех - природа'!E45</f>
        <v>18.723981330109066</v>
      </c>
      <c r="F45" s="156"/>
    </row>
    <row r="46" spans="1:6" ht="18" customHeight="1" thickTop="1" thickBot="1" x14ac:dyDescent="0.3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6" ht="14.4" thickTop="1" thickBot="1" x14ac:dyDescent="0.3">
      <c r="A47" s="154">
        <v>29</v>
      </c>
      <c r="B47" s="160" t="s">
        <v>358</v>
      </c>
      <c r="C47" s="125">
        <f>'Биланс на успех - природа'!C47</f>
        <v>304035</v>
      </c>
      <c r="D47" s="125">
        <f>'Биланс на успех - природа'!D47</f>
        <v>56927.4566369971</v>
      </c>
      <c r="E47" s="125">
        <f>'Биланс на успех - природа'!E47</f>
        <v>18.723981330109066</v>
      </c>
    </row>
    <row r="48" spans="1:6" ht="14.4" thickTop="1" thickBot="1" x14ac:dyDescent="0.3">
      <c r="A48" s="154">
        <v>30</v>
      </c>
      <c r="B48" s="157" t="s">
        <v>359</v>
      </c>
      <c r="C48" s="158">
        <f>'Биланс на успех - природа'!C48</f>
        <v>208155</v>
      </c>
      <c r="D48" s="158">
        <f>'Биланс на успех - природа'!D48</f>
        <v>78494.7</v>
      </c>
      <c r="E48" s="129">
        <f>'Биланс на успех - природа'!E48</f>
        <v>37.709735533616772</v>
      </c>
    </row>
    <row r="49" spans="1:5" ht="14.4" thickTop="1" thickBot="1" x14ac:dyDescent="0.3">
      <c r="A49" s="154">
        <v>31</v>
      </c>
      <c r="B49" s="160" t="s">
        <v>360</v>
      </c>
      <c r="C49" s="125">
        <f>'Биланс на успех - природа'!C49</f>
        <v>512190</v>
      </c>
      <c r="D49" s="125">
        <f>'Биланс на успех - природа'!D49</f>
        <v>135422.1566369971</v>
      </c>
      <c r="E49" s="125">
        <f>'Биланс на успех - природа'!E49</f>
        <v>26.439828313125425</v>
      </c>
    </row>
    <row r="50" spans="1:5" ht="13.8" thickTop="1" x14ac:dyDescent="0.25">
      <c r="A50" s="163"/>
      <c r="B50" s="163"/>
      <c r="C50" s="163"/>
      <c r="D50" s="163"/>
      <c r="E50" s="163"/>
    </row>
    <row r="51" spans="1:5" x14ac:dyDescent="0.25">
      <c r="A51" s="163"/>
      <c r="B51" s="163"/>
      <c r="C51" s="163"/>
      <c r="D51" s="163"/>
      <c r="E51" s="163"/>
    </row>
    <row r="52" spans="1:5" x14ac:dyDescent="0.2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56"/>
  <sheetViews>
    <sheetView zoomScale="110" workbookViewId="0">
      <selection activeCell="C29" sqref="C29"/>
    </sheetView>
  </sheetViews>
  <sheetFormatPr defaultColWidth="9.109375" defaultRowHeight="13.2" x14ac:dyDescent="0.25"/>
  <cols>
    <col min="1" max="1" width="70.33203125" style="156" customWidth="1"/>
    <col min="2" max="2" width="15.33203125" style="156" customWidth="1"/>
    <col min="3" max="3" width="13.5546875" style="156" customWidth="1"/>
    <col min="4" max="4" width="12.6640625" style="156" customWidth="1"/>
    <col min="5" max="16384" width="9.109375" style="156"/>
  </cols>
  <sheetData>
    <row r="1" spans="1:7" x14ac:dyDescent="0.25">
      <c r="A1" s="140"/>
      <c r="B1" s="140"/>
      <c r="C1" s="140"/>
      <c r="D1" s="140"/>
      <c r="E1" s="164"/>
    </row>
    <row r="2" spans="1:7" ht="12" customHeight="1" x14ac:dyDescent="0.25">
      <c r="A2" s="142" t="s">
        <v>28</v>
      </c>
      <c r="B2" s="257" t="str">
        <f>'ФИ-Почетна'!$C$18</f>
        <v>ГД Гранит АД Скопје</v>
      </c>
      <c r="C2" s="258"/>
      <c r="D2" s="258"/>
      <c r="E2" s="164"/>
    </row>
    <row r="3" spans="1:7" ht="12" customHeight="1" x14ac:dyDescent="0.25">
      <c r="A3" s="142" t="s">
        <v>30</v>
      </c>
      <c r="B3" s="165" t="str">
        <f>'ФИ-Почетна'!$C$22</f>
        <v>01.01 - 31.12</v>
      </c>
      <c r="C3" s="166" t="s">
        <v>326</v>
      </c>
      <c r="D3" s="167">
        <f>'ФИ-Почетна'!$C$23</f>
        <v>2020</v>
      </c>
      <c r="E3" s="164"/>
    </row>
    <row r="4" spans="1:7" ht="12" customHeight="1" x14ac:dyDescent="0.25">
      <c r="A4" s="146" t="s">
        <v>239</v>
      </c>
      <c r="B4" s="147" t="str">
        <f>'ФИ-Почетна'!$C$20</f>
        <v>да</v>
      </c>
      <c r="C4" s="140"/>
      <c r="D4" s="140"/>
      <c r="E4" s="164"/>
    </row>
    <row r="5" spans="1:7" ht="24" customHeight="1" x14ac:dyDescent="0.25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 x14ac:dyDescent="0.3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Top="1" thickBot="1" x14ac:dyDescent="0.3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Top="1" thickBot="1" x14ac:dyDescent="0.3">
      <c r="A8" s="172" t="s">
        <v>37</v>
      </c>
      <c r="B8" s="173">
        <f>'Паричен тек'!B9</f>
        <v>520431</v>
      </c>
      <c r="C8" s="173">
        <f>'Паричен тек'!C9</f>
        <v>-41704.791294314375</v>
      </c>
      <c r="D8" s="173">
        <f>'Паричен тек'!D9</f>
        <v>0</v>
      </c>
      <c r="E8" s="164"/>
      <c r="F8" s="164"/>
      <c r="G8" s="164"/>
    </row>
    <row r="9" spans="1:7" ht="17.25" customHeight="1" thickTop="1" thickBot="1" x14ac:dyDescent="0.3">
      <c r="A9" s="174" t="s">
        <v>38</v>
      </c>
      <c r="B9" s="175">
        <f>'Паричен тек'!B10</f>
        <v>335400</v>
      </c>
      <c r="C9" s="175">
        <f>'Паричен тек'!C10</f>
        <v>56927.4566369971</v>
      </c>
      <c r="D9" s="175">
        <f>'Паричен тек'!D10</f>
        <v>0</v>
      </c>
      <c r="E9" s="164"/>
      <c r="F9" s="164"/>
      <c r="G9" s="164"/>
    </row>
    <row r="10" spans="1:7" ht="16.5" customHeight="1" thickTop="1" thickBot="1" x14ac:dyDescent="0.3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7" ht="16.5" customHeight="1" thickTop="1" thickBot="1" x14ac:dyDescent="0.3">
      <c r="A11" s="176" t="s">
        <v>40</v>
      </c>
      <c r="B11" s="177">
        <f>'Паричен тек'!B12</f>
        <v>296888</v>
      </c>
      <c r="C11" s="177">
        <f>'Паричен тек'!C12</f>
        <v>292807.07648304215</v>
      </c>
      <c r="D11" s="177">
        <f>'Паричен тек'!D12</f>
        <v>0</v>
      </c>
      <c r="E11" s="164"/>
    </row>
    <row r="12" spans="1:7" ht="16.5" customHeight="1" thickTop="1" thickBot="1" x14ac:dyDescent="0.3">
      <c r="A12" s="176" t="s">
        <v>69</v>
      </c>
      <c r="B12" s="177">
        <f>'Паричен тек'!B13</f>
        <v>-26357</v>
      </c>
      <c r="C12" s="177">
        <f>'Паричен тек'!C13</f>
        <v>15533.479869999999</v>
      </c>
      <c r="D12" s="177">
        <f>'Паричен тек'!D13</f>
        <v>0</v>
      </c>
      <c r="E12" s="164"/>
    </row>
    <row r="13" spans="1:7" ht="16.5" customHeight="1" thickTop="1" thickBot="1" x14ac:dyDescent="0.3">
      <c r="A13" s="176" t="s">
        <v>70</v>
      </c>
      <c r="B13" s="177">
        <f>'Паричен тек'!B14</f>
        <v>-44943</v>
      </c>
      <c r="C13" s="177">
        <f>'Паричен тек'!C14</f>
        <v>-40617.231833065394</v>
      </c>
      <c r="D13" s="177">
        <f>'Паричен тек'!D14</f>
        <v>0</v>
      </c>
      <c r="E13" s="164"/>
    </row>
    <row r="14" spans="1:7" ht="16.5" customHeight="1" thickTop="1" thickBot="1" x14ac:dyDescent="0.3">
      <c r="A14" s="176" t="s">
        <v>71</v>
      </c>
      <c r="B14" s="177">
        <f>'Паричен тек'!B15</f>
        <v>72131</v>
      </c>
      <c r="C14" s="177">
        <f>'Паричен тек'!C15</f>
        <v>-298068.40770857589</v>
      </c>
      <c r="D14" s="177">
        <f>'Паричен тек'!D15</f>
        <v>0</v>
      </c>
      <c r="E14" s="164"/>
    </row>
    <row r="15" spans="1:7" ht="16.5" customHeight="1" thickTop="1" thickBot="1" x14ac:dyDescent="0.3">
      <c r="A15" s="176" t="s">
        <v>72</v>
      </c>
      <c r="B15" s="177">
        <f>'Паричен тек'!B16</f>
        <v>272527</v>
      </c>
      <c r="C15" s="177">
        <f>'Паричен тек'!C16</f>
        <v>5883.2355067339986</v>
      </c>
      <c r="D15" s="177">
        <f>'Паричен тек'!D16</f>
        <v>0</v>
      </c>
      <c r="E15" s="164"/>
    </row>
    <row r="16" spans="1:7" ht="16.5" customHeight="1" thickTop="1" thickBot="1" x14ac:dyDescent="0.3">
      <c r="A16" s="176" t="s">
        <v>73</v>
      </c>
      <c r="B16" s="177">
        <f>'Паричен тек'!B17</f>
        <v>0</v>
      </c>
      <c r="C16" s="177">
        <f>'Паричен тек'!C17</f>
        <v>153444.96593655858</v>
      </c>
      <c r="D16" s="177">
        <f>'Паричен тек'!D17</f>
        <v>0</v>
      </c>
      <c r="E16" s="164"/>
    </row>
    <row r="17" spans="1:5" ht="16.5" customHeight="1" thickTop="1" thickBot="1" x14ac:dyDescent="0.3">
      <c r="A17" s="176" t="s">
        <v>223</v>
      </c>
      <c r="B17" s="177">
        <f>'Паричен тек'!B18</f>
        <v>125848</v>
      </c>
      <c r="C17" s="177">
        <f>'Паричен тек'!C18</f>
        <v>190957.25879207003</v>
      </c>
      <c r="D17" s="177">
        <f>'Паричен тек'!D18</f>
        <v>0</v>
      </c>
      <c r="E17" s="164"/>
    </row>
    <row r="18" spans="1:5" ht="16.5" customHeight="1" thickTop="1" thickBot="1" x14ac:dyDescent="0.3">
      <c r="A18" s="176" t="s">
        <v>74</v>
      </c>
      <c r="B18" s="177">
        <f>'Паричен тек'!B19</f>
        <v>-146007</v>
      </c>
      <c r="C18" s="177">
        <f>'Паричен тек'!C19</f>
        <v>-209733.1154551119</v>
      </c>
      <c r="D18" s="177">
        <f>'Паричен тек'!D19</f>
        <v>0</v>
      </c>
      <c r="E18" s="164"/>
    </row>
    <row r="19" spans="1:5" ht="16.5" customHeight="1" thickTop="1" thickBot="1" x14ac:dyDescent="0.3">
      <c r="A19" s="176" t="s">
        <v>75</v>
      </c>
      <c r="B19" s="177">
        <f>'Паричен тек'!B20</f>
        <v>-273480</v>
      </c>
      <c r="C19" s="177">
        <f>'Паричен тек'!C20</f>
        <v>-318739.90149999998</v>
      </c>
      <c r="D19" s="177">
        <f>'Паричен тек'!D20</f>
        <v>0</v>
      </c>
      <c r="E19" s="164"/>
    </row>
    <row r="20" spans="1:5" ht="16.5" customHeight="1" thickTop="1" thickBot="1" x14ac:dyDescent="0.3">
      <c r="A20" s="176" t="s">
        <v>91</v>
      </c>
      <c r="B20" s="177">
        <f>'Паричен тек'!B21</f>
        <v>-38310</v>
      </c>
      <c r="C20" s="177">
        <f>'Паричен тек'!C21</f>
        <v>166854.87925058827</v>
      </c>
      <c r="D20" s="177">
        <f>'Паричен тек'!D21</f>
        <v>0</v>
      </c>
      <c r="E20" s="164"/>
    </row>
    <row r="21" spans="1:5" ht="16.5" customHeight="1" thickTop="1" thickBot="1" x14ac:dyDescent="0.3">
      <c r="A21" s="176" t="s">
        <v>222</v>
      </c>
      <c r="B21" s="177">
        <f>'Паричен тек'!B22</f>
        <v>28548</v>
      </c>
      <c r="C21" s="177">
        <f>'Паричен тек'!C22</f>
        <v>6954.0140479642942</v>
      </c>
      <c r="D21" s="177">
        <f>'Паричен тек'!D22</f>
        <v>0</v>
      </c>
      <c r="E21" s="164"/>
    </row>
    <row r="22" spans="1:5" ht="16.5" customHeight="1" thickTop="1" thickBot="1" x14ac:dyDescent="0.3">
      <c r="A22" s="176" t="s">
        <v>76</v>
      </c>
      <c r="B22" s="177">
        <f>'Паричен тек'!B23</f>
        <v>-2695</v>
      </c>
      <c r="C22" s="177">
        <f>'Паричен тек'!C23</f>
        <v>-1373.5013215156741</v>
      </c>
      <c r="D22" s="177">
        <f>'Паричен тек'!D23</f>
        <v>0</v>
      </c>
      <c r="E22" s="164"/>
    </row>
    <row r="23" spans="1:5" ht="16.5" customHeight="1" thickTop="1" thickBot="1" x14ac:dyDescent="0.3">
      <c r="A23" s="176" t="s">
        <v>77</v>
      </c>
      <c r="B23" s="177">
        <f>'Паричен тек'!B24</f>
        <v>-47754</v>
      </c>
      <c r="C23" s="177">
        <f>'Паричен тек'!C24</f>
        <v>-62535</v>
      </c>
      <c r="D23" s="177">
        <f>'Паричен тек'!D24</f>
        <v>0</v>
      </c>
      <c r="E23" s="164"/>
    </row>
    <row r="24" spans="1:5" ht="16.5" customHeight="1" thickTop="1" thickBot="1" x14ac:dyDescent="0.3">
      <c r="A24" s="176" t="s">
        <v>41</v>
      </c>
      <c r="B24" s="177">
        <f>'Паричен тек'!B25</f>
        <v>-31365</v>
      </c>
      <c r="C24" s="177">
        <f>'Паричен тек'!C25</f>
        <v>0</v>
      </c>
      <c r="D24" s="177">
        <f>'Паричен тек'!D25</f>
        <v>0</v>
      </c>
      <c r="E24" s="164"/>
    </row>
    <row r="25" spans="1:5" ht="16.5" customHeight="1" thickTop="1" thickBot="1" x14ac:dyDescent="0.3">
      <c r="A25" s="176" t="s">
        <v>78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Top="1" thickBot="1" x14ac:dyDescent="0.3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Top="1" thickBot="1" x14ac:dyDescent="0.3">
      <c r="A27" s="176" t="s">
        <v>84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Top="1" thickBot="1" x14ac:dyDescent="0.3">
      <c r="A28" s="172" t="s">
        <v>42</v>
      </c>
      <c r="B28" s="173">
        <f>'Паричен тек'!B29</f>
        <v>-303476</v>
      </c>
      <c r="C28" s="173">
        <f>'Паричен тек'!C29</f>
        <v>123761.07038801289</v>
      </c>
      <c r="D28" s="173">
        <f>'Паричен тек'!D29</f>
        <v>0</v>
      </c>
      <c r="E28" s="164"/>
    </row>
    <row r="29" spans="1:5" ht="17.25" customHeight="1" thickTop="1" thickBot="1" x14ac:dyDescent="0.3">
      <c r="A29" s="176" t="s">
        <v>81</v>
      </c>
      <c r="B29" s="177">
        <f>'Паричен тек'!B30</f>
        <v>-158765</v>
      </c>
      <c r="C29" s="177">
        <f>'Паричен тек'!C30</f>
        <v>-143650.12599999999</v>
      </c>
      <c r="D29" s="177">
        <f>'Паричен тек'!D30</f>
        <v>0</v>
      </c>
      <c r="E29" s="164"/>
    </row>
    <row r="30" spans="1:5" ht="27.75" customHeight="1" thickTop="1" thickBot="1" x14ac:dyDescent="0.3">
      <c r="A30" s="176" t="s">
        <v>82</v>
      </c>
      <c r="B30" s="177">
        <f>'Паричен тек'!B31</f>
        <v>0</v>
      </c>
      <c r="C30" s="177">
        <f>'Паричен тек'!C31</f>
        <v>95698.080066497147</v>
      </c>
      <c r="D30" s="177">
        <f>'Паричен тек'!D31</f>
        <v>0</v>
      </c>
      <c r="E30" s="164"/>
    </row>
    <row r="31" spans="1:5" ht="30.75" customHeight="1" thickTop="1" thickBot="1" x14ac:dyDescent="0.3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Top="1" thickBot="1" x14ac:dyDescent="0.3">
      <c r="A32" s="176" t="s">
        <v>96</v>
      </c>
      <c r="B32" s="177">
        <f>'Паричен тек'!B33</f>
        <v>24</v>
      </c>
      <c r="C32" s="177">
        <f>'Паричен тек'!C33</f>
        <v>107804.59100000001</v>
      </c>
      <c r="D32" s="177">
        <f>'Паричен тек'!D33</f>
        <v>0</v>
      </c>
      <c r="E32" s="164"/>
    </row>
    <row r="33" spans="1:5" ht="30" customHeight="1" thickTop="1" thickBot="1" x14ac:dyDescent="0.3">
      <c r="A33" s="176" t="s">
        <v>105</v>
      </c>
      <c r="B33" s="177">
        <f>'Паричен тек'!B34</f>
        <v>-195184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Top="1" thickBot="1" x14ac:dyDescent="0.3">
      <c r="A34" s="176" t="s">
        <v>106</v>
      </c>
      <c r="B34" s="177">
        <f>'Паричен тек'!B35</f>
        <v>0</v>
      </c>
      <c r="C34" s="177">
        <f>'Паричен тек'!C35</f>
        <v>2.4000000033993274E-2</v>
      </c>
      <c r="D34" s="177">
        <f>'Паричен тек'!D35</f>
        <v>0</v>
      </c>
      <c r="E34" s="164"/>
    </row>
    <row r="35" spans="1:5" ht="16.5" customHeight="1" thickTop="1" thickBot="1" x14ac:dyDescent="0.3">
      <c r="A35" s="176" t="s">
        <v>76</v>
      </c>
      <c r="B35" s="177">
        <f>'Паричен тек'!B36</f>
        <v>2695</v>
      </c>
      <c r="C35" s="177">
        <f>'Паричен тек'!C36</f>
        <v>1373.5013215156741</v>
      </c>
      <c r="D35" s="177">
        <f>'Паричен тек'!D36</f>
        <v>0</v>
      </c>
      <c r="E35" s="164"/>
    </row>
    <row r="36" spans="1:5" ht="16.5" customHeight="1" thickTop="1" thickBot="1" x14ac:dyDescent="0.3">
      <c r="A36" s="176" t="s">
        <v>77</v>
      </c>
      <c r="B36" s="177">
        <f>'Паричен тек'!B37</f>
        <v>47754</v>
      </c>
      <c r="C36" s="177">
        <f>'Паричен тек'!C37</f>
        <v>62535</v>
      </c>
      <c r="D36" s="177">
        <f>'Паричен тек'!D37</f>
        <v>0</v>
      </c>
      <c r="E36" s="164"/>
    </row>
    <row r="37" spans="1:5" ht="16.5" customHeight="1" thickTop="1" thickBot="1" x14ac:dyDescent="0.3">
      <c r="A37" s="176" t="s">
        <v>83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Top="1" thickBot="1" x14ac:dyDescent="0.3">
      <c r="A38" s="172" t="s">
        <v>43</v>
      </c>
      <c r="B38" s="173">
        <f>'Паричен тек'!B39</f>
        <v>-407109</v>
      </c>
      <c r="C38" s="173">
        <f>'Паричен тек'!C39</f>
        <v>-114866.22900000001</v>
      </c>
      <c r="D38" s="173">
        <f>'Паричен тек'!D39</f>
        <v>0</v>
      </c>
      <c r="E38" s="164"/>
    </row>
    <row r="39" spans="1:5" ht="16.5" customHeight="1" thickTop="1" thickBot="1" x14ac:dyDescent="0.3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Top="1" thickBot="1" x14ac:dyDescent="0.3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Top="1" thickBot="1" x14ac:dyDescent="0.3">
      <c r="A41" s="176" t="s">
        <v>88</v>
      </c>
      <c r="B41" s="177">
        <f>'Паричен тек'!B42</f>
        <v>-298002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Top="1" thickBot="1" x14ac:dyDescent="0.3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Top="1" thickBot="1" x14ac:dyDescent="0.3">
      <c r="A43" s="176" t="s">
        <v>87</v>
      </c>
      <c r="B43" s="177">
        <f>'Паричен тек'!B44</f>
        <v>-109107</v>
      </c>
      <c r="C43" s="177">
        <f>'Паричен тек'!C44</f>
        <v>-114866.22900000001</v>
      </c>
      <c r="D43" s="177">
        <f>'Паричен тек'!D44</f>
        <v>0</v>
      </c>
      <c r="E43" s="164"/>
    </row>
    <row r="44" spans="1:5" ht="16.5" customHeight="1" thickTop="1" thickBot="1" x14ac:dyDescent="0.3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Top="1" thickBot="1" x14ac:dyDescent="0.3">
      <c r="A45" s="176" t="s">
        <v>89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Top="1" thickBot="1" x14ac:dyDescent="0.3">
      <c r="A46" s="172" t="s">
        <v>45</v>
      </c>
      <c r="B46" s="173">
        <f>'Паричен тек'!B47</f>
        <v>-190154</v>
      </c>
      <c r="C46" s="173">
        <f>'Паричен тек'!C47</f>
        <v>-32809.949906301496</v>
      </c>
      <c r="D46" s="173">
        <f>'Паричен тек'!D47</f>
        <v>0</v>
      </c>
      <c r="E46" s="164"/>
    </row>
    <row r="47" spans="1:5" ht="16.5" customHeight="1" thickTop="1" thickBot="1" x14ac:dyDescent="0.3">
      <c r="A47" s="176" t="s">
        <v>46</v>
      </c>
      <c r="B47" s="177">
        <f>'Паричен тек'!B48</f>
        <v>300883</v>
      </c>
      <c r="C47" s="177">
        <f>'Паричен тек'!C48</f>
        <v>110729</v>
      </c>
      <c r="D47" s="177">
        <f>'Паричен тек'!D48</f>
        <v>0</v>
      </c>
      <c r="E47" s="164"/>
    </row>
    <row r="48" spans="1:5" ht="16.5" customHeight="1" thickTop="1" thickBot="1" x14ac:dyDescent="0.3">
      <c r="A48" s="172" t="s">
        <v>225</v>
      </c>
      <c r="B48" s="173">
        <f>'Паричен тек'!B49</f>
        <v>110729</v>
      </c>
      <c r="C48" s="173">
        <f>'Паричен тек'!C49</f>
        <v>77919</v>
      </c>
      <c r="D48" s="173">
        <f>'Паричен тек'!D49</f>
        <v>0</v>
      </c>
      <c r="E48" s="164"/>
    </row>
    <row r="49" spans="1:5" ht="13.8" thickTop="1" x14ac:dyDescent="0.25">
      <c r="A49" s="178"/>
      <c r="B49" s="140"/>
      <c r="C49" s="140"/>
      <c r="D49" s="140"/>
      <c r="E49" s="164"/>
    </row>
    <row r="50" spans="1:5" x14ac:dyDescent="0.25">
      <c r="A50" s="140"/>
      <c r="B50" s="140"/>
      <c r="C50" s="140"/>
      <c r="D50" s="140"/>
      <c r="E50" s="164"/>
    </row>
    <row r="51" spans="1:5" x14ac:dyDescent="0.25">
      <c r="A51" s="164"/>
      <c r="B51" s="164"/>
      <c r="C51" s="164"/>
      <c r="D51" s="164"/>
      <c r="E51" s="164"/>
    </row>
    <row r="52" spans="1:5" x14ac:dyDescent="0.25">
      <c r="A52" s="164"/>
      <c r="B52" s="164"/>
      <c r="C52" s="164"/>
      <c r="D52" s="164"/>
      <c r="E52" s="164"/>
    </row>
    <row r="53" spans="1:5" x14ac:dyDescent="0.25">
      <c r="A53" s="164"/>
      <c r="B53" s="164"/>
      <c r="C53" s="164"/>
      <c r="D53" s="164"/>
      <c r="E53" s="164"/>
    </row>
    <row r="54" spans="1:5" x14ac:dyDescent="0.25">
      <c r="A54" s="164"/>
      <c r="B54" s="164"/>
      <c r="C54" s="164"/>
      <c r="D54" s="164"/>
      <c r="E54" s="164"/>
    </row>
    <row r="55" spans="1:5" x14ac:dyDescent="0.25">
      <c r="A55" s="164"/>
      <c r="B55" s="164"/>
      <c r="C55" s="164"/>
      <c r="D55" s="164"/>
      <c r="E55" s="164"/>
    </row>
    <row r="56" spans="1:5" x14ac:dyDescent="0.2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48"/>
  <sheetViews>
    <sheetView zoomScale="120" workbookViewId="0">
      <selection activeCell="A3" sqref="A3:G3"/>
    </sheetView>
  </sheetViews>
  <sheetFormatPr defaultColWidth="9.109375" defaultRowHeight="13.2" x14ac:dyDescent="0.25"/>
  <cols>
    <col min="1" max="1" width="52.44140625" style="141" customWidth="1"/>
    <col min="2" max="2" width="12" style="141" customWidth="1"/>
    <col min="3" max="3" width="10.5546875" style="141" customWidth="1"/>
    <col min="4" max="4" width="12.109375" style="141" customWidth="1"/>
    <col min="5" max="5" width="13.88671875" style="141" customWidth="1"/>
    <col min="6" max="6" width="10.6640625" style="141" customWidth="1"/>
    <col min="7" max="7" width="13.44140625" style="141" customWidth="1"/>
    <col min="8" max="16384" width="9.109375" style="141"/>
  </cols>
  <sheetData>
    <row r="1" spans="1:7" ht="15" customHeight="1" x14ac:dyDescent="0.25">
      <c r="A1" s="146" t="s">
        <v>239</v>
      </c>
      <c r="B1" s="179" t="str">
        <f>'ФИ-Почетна'!$C$20</f>
        <v>да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 x14ac:dyDescent="0.25">
      <c r="A2" s="182" t="s">
        <v>136</v>
      </c>
      <c r="B2" s="267" t="str">
        <f>'ФИ-Почетна'!$C$18</f>
        <v>ГД Гранит АД Скопје</v>
      </c>
      <c r="C2" s="268"/>
      <c r="D2" s="268"/>
      <c r="E2" s="181" t="s">
        <v>326</v>
      </c>
      <c r="F2" s="266">
        <f>'ФИ-Почетна'!$C$23</f>
        <v>2020</v>
      </c>
      <c r="G2" s="266"/>
    </row>
    <row r="3" spans="1:7" ht="28.5" customHeight="1" x14ac:dyDescent="0.25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 x14ac:dyDescent="0.25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 x14ac:dyDescent="0.25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 x14ac:dyDescent="0.25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x14ac:dyDescent="0.25">
      <c r="A7" s="186" t="s">
        <v>157</v>
      </c>
      <c r="B7" s="187">
        <f>Капитал!B9</f>
        <v>932366</v>
      </c>
      <c r="C7" s="187">
        <f>Капитал!C9</f>
        <v>51895</v>
      </c>
      <c r="D7" s="187">
        <f>Капитал!D9</f>
        <v>1112884</v>
      </c>
      <c r="E7" s="187">
        <f>Капитал!E9</f>
        <v>3026912</v>
      </c>
      <c r="F7" s="187">
        <f>Капитал!F9</f>
        <v>0</v>
      </c>
      <c r="G7" s="188">
        <f>Капитал!G9</f>
        <v>5124057</v>
      </c>
    </row>
    <row r="8" spans="1:7" x14ac:dyDescent="0.2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x14ac:dyDescent="0.2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x14ac:dyDescent="0.2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x14ac:dyDescent="0.2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x14ac:dyDescent="0.2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304035</v>
      </c>
      <c r="F12" s="190">
        <f>Капитал!F14</f>
        <v>0</v>
      </c>
      <c r="G12" s="188">
        <f>Капитал!G14</f>
        <v>304035</v>
      </c>
    </row>
    <row r="13" spans="1:7" x14ac:dyDescent="0.2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129756</v>
      </c>
      <c r="E13" s="190">
        <f>Капитал!E15</f>
        <v>-129756</v>
      </c>
      <c r="F13" s="190">
        <f>Капитал!F15</f>
        <v>0</v>
      </c>
      <c r="G13" s="188">
        <f>Капитал!G15</f>
        <v>0</v>
      </c>
    </row>
    <row r="14" spans="1:7" ht="26.4" x14ac:dyDescent="0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-83106</v>
      </c>
      <c r="F14" s="190">
        <f>Капитал!F16</f>
        <v>0</v>
      </c>
      <c r="G14" s="188">
        <f>Капитал!G16</f>
        <v>-83106</v>
      </c>
    </row>
    <row r="15" spans="1:7" ht="26.4" x14ac:dyDescent="0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-26000</v>
      </c>
      <c r="F15" s="190">
        <f>Капитал!F17</f>
        <v>0</v>
      </c>
      <c r="G15" s="188">
        <f>Капитал!G17</f>
        <v>-26000</v>
      </c>
    </row>
    <row r="16" spans="1:7" x14ac:dyDescent="0.2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x14ac:dyDescent="0.2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x14ac:dyDescent="0.2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181692</v>
      </c>
      <c r="E18" s="190">
        <f>Капитал!E20</f>
        <v>0</v>
      </c>
      <c r="F18" s="190">
        <f>Капитал!F20</f>
        <v>0</v>
      </c>
      <c r="G18" s="188">
        <f>Капитал!G20</f>
        <v>181692</v>
      </c>
    </row>
    <row r="19" spans="1:7" ht="26.4" x14ac:dyDescent="0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4" x14ac:dyDescent="0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x14ac:dyDescent="0.2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x14ac:dyDescent="0.2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x14ac:dyDescent="0.2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x14ac:dyDescent="0.2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28277</v>
      </c>
      <c r="E24" s="190">
        <f>Капитал!E26</f>
        <v>-1815</v>
      </c>
      <c r="F24" s="190">
        <f>Капитал!F26</f>
        <v>0</v>
      </c>
      <c r="G24" s="188">
        <f>Капитал!G26</f>
        <v>26462</v>
      </c>
    </row>
    <row r="25" spans="1:7" ht="15.75" customHeight="1" thickBot="1" x14ac:dyDescent="0.3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4" thickTop="1" thickBot="1" x14ac:dyDescent="0.3">
      <c r="A26" s="193" t="s">
        <v>156</v>
      </c>
      <c r="B26" s="194">
        <f>Капитал!B28</f>
        <v>932366</v>
      </c>
      <c r="C26" s="194">
        <f>Капитал!C28</f>
        <v>51895</v>
      </c>
      <c r="D26" s="194">
        <f>Капитал!D28</f>
        <v>1452609</v>
      </c>
      <c r="E26" s="194">
        <f>Капитал!E28</f>
        <v>3090270</v>
      </c>
      <c r="F26" s="194">
        <f>Капитал!F28</f>
        <v>0</v>
      </c>
      <c r="G26" s="194">
        <f>Капитал!G28</f>
        <v>5527140</v>
      </c>
    </row>
    <row r="27" spans="1:7" ht="13.8" thickTop="1" x14ac:dyDescent="0.25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x14ac:dyDescent="0.2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x14ac:dyDescent="0.2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x14ac:dyDescent="0.2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x14ac:dyDescent="0.2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56927</v>
      </c>
      <c r="F31" s="190">
        <f>Капитал!F33</f>
        <v>0</v>
      </c>
      <c r="G31" s="196">
        <f>Капитал!G33</f>
        <v>56927</v>
      </c>
    </row>
    <row r="32" spans="1:7" x14ac:dyDescent="0.2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161319</v>
      </c>
      <c r="E32" s="190">
        <f>Капитал!E34</f>
        <v>-161319</v>
      </c>
      <c r="F32" s="190">
        <f>Капитал!F34</f>
        <v>0</v>
      </c>
      <c r="G32" s="196">
        <f>Капитал!G34</f>
        <v>0</v>
      </c>
    </row>
    <row r="33" spans="1:7" ht="26.4" x14ac:dyDescent="0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-92331</v>
      </c>
      <c r="F33" s="190">
        <f>Капитал!F35</f>
        <v>0</v>
      </c>
      <c r="G33" s="196">
        <f>Капитал!G35</f>
        <v>-92331</v>
      </c>
    </row>
    <row r="34" spans="1:7" ht="26.4" x14ac:dyDescent="0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-30000</v>
      </c>
      <c r="F34" s="190">
        <f>Капитал!F36</f>
        <v>0</v>
      </c>
      <c r="G34" s="196">
        <f>Капитал!G36</f>
        <v>-30000</v>
      </c>
    </row>
    <row r="35" spans="1:7" x14ac:dyDescent="0.2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x14ac:dyDescent="0.2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x14ac:dyDescent="0.2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74019</v>
      </c>
      <c r="E37" s="190">
        <f>Капитал!E39</f>
        <v>0</v>
      </c>
      <c r="F37" s="190">
        <f>Капитал!F39</f>
        <v>0</v>
      </c>
      <c r="G37" s="196">
        <f>Капитал!G39</f>
        <v>74019</v>
      </c>
    </row>
    <row r="38" spans="1:7" ht="26.4" x14ac:dyDescent="0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4" x14ac:dyDescent="0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x14ac:dyDescent="0.2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x14ac:dyDescent="0.2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x14ac:dyDescent="0.2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x14ac:dyDescent="0.2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4476</v>
      </c>
      <c r="E43" s="190">
        <f>Капитал!E45</f>
        <v>0</v>
      </c>
      <c r="F43" s="190">
        <f>Капитал!F45</f>
        <v>0</v>
      </c>
      <c r="G43" s="196">
        <f>Капитал!G45</f>
        <v>4476</v>
      </c>
    </row>
    <row r="44" spans="1:7" ht="15.75" customHeight="1" thickBot="1" x14ac:dyDescent="0.3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6158</v>
      </c>
      <c r="F44" s="192">
        <f>Капитал!F46</f>
        <v>0</v>
      </c>
      <c r="G44" s="196">
        <f>Капитал!G46</f>
        <v>6158</v>
      </c>
    </row>
    <row r="45" spans="1:7" ht="14.4" thickTop="1" thickBot="1" x14ac:dyDescent="0.3">
      <c r="A45" s="193" t="s">
        <v>158</v>
      </c>
      <c r="B45" s="194">
        <f>Капитал!B47</f>
        <v>932366</v>
      </c>
      <c r="C45" s="194">
        <f>Капитал!C47</f>
        <v>51895</v>
      </c>
      <c r="D45" s="194">
        <f>Капитал!D47</f>
        <v>1692423</v>
      </c>
      <c r="E45" s="194">
        <f>Капитал!E47</f>
        <v>2869705</v>
      </c>
      <c r="F45" s="194">
        <f>Капитал!F47</f>
        <v>0</v>
      </c>
      <c r="G45" s="194">
        <f>Капитал!G47</f>
        <v>5546389</v>
      </c>
    </row>
    <row r="46" spans="1:7" ht="13.8" thickTop="1" x14ac:dyDescent="0.25">
      <c r="A46" s="180"/>
      <c r="B46" s="180"/>
      <c r="C46" s="180"/>
      <c r="D46" s="180"/>
      <c r="E46" s="180"/>
      <c r="F46" s="180"/>
      <c r="G46" s="180"/>
    </row>
    <row r="47" spans="1:7" x14ac:dyDescent="0.25">
      <c r="A47" s="180"/>
      <c r="B47" s="180"/>
      <c r="C47" s="180"/>
      <c r="D47" s="180"/>
      <c r="E47" s="180"/>
      <c r="F47" s="180"/>
      <c r="G47" s="180"/>
    </row>
    <row r="48" spans="1:7" x14ac:dyDescent="0.2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Goce Hristov</cp:lastModifiedBy>
  <cp:lastPrinted>2019-09-02T08:10:18Z</cp:lastPrinted>
  <dcterms:created xsi:type="dcterms:W3CDTF">2008-02-12T15:15:13Z</dcterms:created>
  <dcterms:modified xsi:type="dcterms:W3CDTF">2021-03-29T09:04:57Z</dcterms:modified>
</cp:coreProperties>
</file>